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130" firstSheet="13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'DC45'!$A$1:$H$180</definedName>
    <definedName name="_xlnm.Print_Area" localSheetId="11">'DC6'!$A$1:$H$180</definedName>
    <definedName name="_xlnm.Print_Area" localSheetId="20">'DC7'!$A$1:$H$180</definedName>
    <definedName name="_xlnm.Print_Area" localSheetId="26">'DC8'!$A$1:$H$180</definedName>
    <definedName name="_xlnm.Print_Area" localSheetId="31">'DC9'!$A$1:$H$180</definedName>
    <definedName name="_xlnm.Print_Area" localSheetId="5">'NC061'!$A$1:$H$180</definedName>
    <definedName name="_xlnm.Print_Area" localSheetId="6">'NC062'!$A$1:$H$180</definedName>
    <definedName name="_xlnm.Print_Area" localSheetId="7">'NC064'!$A$1:$H$180</definedName>
    <definedName name="_xlnm.Print_Area" localSheetId="8">'NC065'!$A$1:$H$180</definedName>
    <definedName name="_xlnm.Print_Area" localSheetId="9">'NC066'!$A$1:$H$180</definedName>
    <definedName name="_xlnm.Print_Area" localSheetId="10">'NC067'!$A$1:$H$180</definedName>
    <definedName name="_xlnm.Print_Area" localSheetId="12">'NC071'!$A$1:$H$180</definedName>
    <definedName name="_xlnm.Print_Area" localSheetId="13">'NC072'!$A$1:$H$180</definedName>
    <definedName name="_xlnm.Print_Area" localSheetId="14">'NC073'!$A$1:$H$180</definedName>
    <definedName name="_xlnm.Print_Area" localSheetId="15">'NC074'!$A$1:$H$180</definedName>
    <definedName name="_xlnm.Print_Area" localSheetId="16">'NC075'!$A$1:$H$180</definedName>
    <definedName name="_xlnm.Print_Area" localSheetId="17">'NC076'!$A$1:$H$180</definedName>
    <definedName name="_xlnm.Print_Area" localSheetId="18">'NC077'!$A$1:$H$180</definedName>
    <definedName name="_xlnm.Print_Area" localSheetId="19">'NC078'!$A$1:$H$180</definedName>
    <definedName name="_xlnm.Print_Area" localSheetId="21">'NC082'!$A$1:$H$180</definedName>
    <definedName name="_xlnm.Print_Area" localSheetId="22">'NC084'!$A$1:$H$180</definedName>
    <definedName name="_xlnm.Print_Area" localSheetId="23">'NC085'!$A$1:$H$180</definedName>
    <definedName name="_xlnm.Print_Area" localSheetId="24">'NC086'!$A$1:$H$180</definedName>
    <definedName name="_xlnm.Print_Area" localSheetId="25">'NC087'!$A$1:$H$180</definedName>
    <definedName name="_xlnm.Print_Area" localSheetId="27">'NC091'!$A$1:$H$180</definedName>
    <definedName name="_xlnm.Print_Area" localSheetId="28">'NC092'!$A$1:$H$180</definedName>
    <definedName name="_xlnm.Print_Area" localSheetId="29">'NC093'!$A$1:$H$180</definedName>
    <definedName name="_xlnm.Print_Area" localSheetId="30">'NC094'!$A$1:$H$180</definedName>
    <definedName name="_xlnm.Print_Area" localSheetId="1">'NC451'!$A$1:$H$180</definedName>
    <definedName name="_xlnm.Print_Area" localSheetId="2">'NC452'!$A$1:$H$180</definedName>
    <definedName name="_xlnm.Print_Area" localSheetId="3">'NC453'!$A$1:$H$180</definedName>
    <definedName name="_xlnm.Print_Area" localSheetId="0">'Summary'!$A$1:$H$180</definedName>
  </definedNames>
  <calcPr calcMode="manual" fullCalcOnLoad="1"/>
</workbook>
</file>

<file path=xl/sharedStrings.xml><?xml version="1.0" encoding="utf-8"?>
<sst xmlns="http://schemas.openxmlformats.org/spreadsheetml/2006/main" count="1581" uniqueCount="83">
  <si>
    <t>LOCAL GOVERNMENT MTEF ALLOCATIONS: 2018/19 - 2020/21</t>
  </si>
  <si>
    <t xml:space="preserve">
Summary</t>
  </si>
  <si>
    <t>2018/19 
R thousands</t>
  </si>
  <si>
    <t>2019/20 
R thousands</t>
  </si>
  <si>
    <t>2020/21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</si>
  <si>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</si>
  <si>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</si>
  <si>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</si>
  <si>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</si>
  <si>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</si>
  <si>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</si>
  <si>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</si>
  <si>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</si>
  <si>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</si>
  <si>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</si>
  <si>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</si>
  <si>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</si>
  <si>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</si>
  <si>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</si>
  <si>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</si>
  <si>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</si>
  <si>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</si>
  <si>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</si>
  <si>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</si>
  <si>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</si>
  <si>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</si>
  <si>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</si>
  <si>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</si>
  <si>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</si>
  <si>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</si>
  <si>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</si>
  <si>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</si>
  <si>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</si>
  <si>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</si>
  <si>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</si>
  <si>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</si>
  <si>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</si>
  <si>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NC451 Joe Morolong</t>
  </si>
  <si>
    <t xml:space="preserve">
B NC452 Ga-Segonyana</t>
  </si>
  <si>
    <t xml:space="preserve">
B NC453 Gamagara</t>
  </si>
  <si>
    <t xml:space="preserve">
C DC45 John Taolo Gaetsewe</t>
  </si>
  <si>
    <t>Breakdown of Equitable Share for district municipalities authorised for services</t>
  </si>
  <si>
    <t>Water</t>
  </si>
  <si>
    <t>NC451 : Joe Morolong</t>
  </si>
  <si>
    <t>NC452 : Ga-Segonyana</t>
  </si>
  <si>
    <t>NC453 : Gamagara</t>
  </si>
  <si>
    <t>Sanitation</t>
  </si>
  <si>
    <t>Refuse</t>
  </si>
  <si>
    <t xml:space="preserve">
B NC061 Richtersveld</t>
  </si>
  <si>
    <t xml:space="preserve">
B NC062 Nama Khoi</t>
  </si>
  <si>
    <t xml:space="preserve">
B NC064 Kamiesberg</t>
  </si>
  <si>
    <t xml:space="preserve">
B NC065 Hantam</t>
  </si>
  <si>
    <t xml:space="preserve">
B NC066 Karoo Hoogland</t>
  </si>
  <si>
    <t xml:space="preserve">
B NC067 Khai-Ma</t>
  </si>
  <si>
    <t xml:space="preserve">
C DC6 Namakwa</t>
  </si>
  <si>
    <t xml:space="preserve">
B NC071 Ubuntu</t>
  </si>
  <si>
    <t xml:space="preserve">
B NC072 Umsobomvu</t>
  </si>
  <si>
    <t xml:space="preserve">
B NC073 Emthanjeni</t>
  </si>
  <si>
    <t xml:space="preserve">
B NC074 Kareeberg</t>
  </si>
  <si>
    <t xml:space="preserve">
B NC075 Renosterberg</t>
  </si>
  <si>
    <t xml:space="preserve">
B NC076 Thembelihle</t>
  </si>
  <si>
    <t xml:space="preserve">
B NC077 Siyathemba</t>
  </si>
  <si>
    <t xml:space="preserve">
B NC078 Siyancuma</t>
  </si>
  <si>
    <t xml:space="preserve">
C DC7 Pixley Ka Seme (Nc)</t>
  </si>
  <si>
    <t xml:space="preserve">
B NC082 !Kai! Garib</t>
  </si>
  <si>
    <t xml:space="preserve">
B NC084 !Kheis</t>
  </si>
  <si>
    <t xml:space="preserve">
B NC085 Tsantsabane</t>
  </si>
  <si>
    <t xml:space="preserve">
B NC086 Kgatelopele</t>
  </si>
  <si>
    <t xml:space="preserve">
B NC087 Dawid Kruiper</t>
  </si>
  <si>
    <t xml:space="preserve">
C DC8 Z F Mgcawu</t>
  </si>
  <si>
    <t xml:space="preserve">
B NC091 Sol Plaatje</t>
  </si>
  <si>
    <t xml:space="preserve">
B NC092 Dikgatlong</t>
  </si>
  <si>
    <t xml:space="preserve">
B NC093 Magareng</t>
  </si>
  <si>
    <t xml:space="preserve">
B NC094 Phokwane</t>
  </si>
  <si>
    <t xml:space="preserve">
C DC9 Frances Baard</t>
  </si>
  <si>
    <t>Transfers from Provincial Departments</t>
  </si>
  <si>
    <t>Municipal Allocations from Provincial Departments</t>
  </si>
  <si>
    <t>of which</t>
  </si>
  <si>
    <t xml:space="preserve">Sports, Arts and Culture </t>
  </si>
  <si>
    <t>Co-operative Governance, Human Settlement and Traditional Affairs</t>
  </si>
  <si>
    <t>Total: Transfers from Provincial Departments</t>
  </si>
  <si>
    <t>Library Services</t>
  </si>
  <si>
    <t>Disaster Management (NEAR)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</si>
</sst>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\ ###\ ##0"/>
    <numFmt numFmtId="170" formatCode="#,###,##0_);\(#,###,##0\);_(* &quot;–&quot;???_);_(@_)"/>
    <numFmt numFmtId="171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69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1" fontId="0" fillId="0" borderId="0" xfId="0" applyNumberFormat="1" applyFill="1" applyBorder="1" applyAlignment="1" applyProtection="1">
      <alignment horizontal="right" vertical="center"/>
      <protection/>
    </xf>
    <xf numFmtId="171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1" fontId="0" fillId="0" borderId="11" xfId="0" applyNumberFormat="1" applyFont="1" applyFill="1" applyBorder="1" applyAlignment="1" applyProtection="1">
      <alignment horizontal="right" vertical="center"/>
      <protection/>
    </xf>
    <xf numFmtId="171" fontId="0" fillId="0" borderId="12" xfId="0" applyNumberFormat="1" applyFont="1" applyFill="1" applyBorder="1" applyAlignment="1" applyProtection="1">
      <alignment horizontal="right" vertical="center"/>
      <protection/>
    </xf>
    <xf numFmtId="171" fontId="0" fillId="0" borderId="13" xfId="0" applyNumberFormat="1" applyFont="1" applyFill="1" applyBorder="1" applyAlignment="1" applyProtection="1">
      <alignment horizontal="right" vertical="center"/>
      <protection/>
    </xf>
    <xf numFmtId="171" fontId="0" fillId="0" borderId="14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Fill="1" applyBorder="1" applyAlignment="1" applyProtection="1">
      <alignment horizontal="right" vertical="center"/>
      <protection/>
    </xf>
    <xf numFmtId="171" fontId="0" fillId="0" borderId="15" xfId="0" applyNumberFormat="1" applyFont="1" applyFill="1" applyBorder="1" applyAlignment="1" applyProtection="1">
      <alignment horizontal="right" vertical="center"/>
      <protection/>
    </xf>
    <xf numFmtId="171" fontId="0" fillId="0" borderId="16" xfId="0" applyNumberFormat="1" applyFont="1" applyFill="1" applyBorder="1" applyAlignment="1" applyProtection="1">
      <alignment horizontal="right" vertical="center"/>
      <protection/>
    </xf>
    <xf numFmtId="171" fontId="0" fillId="0" borderId="17" xfId="0" applyNumberFormat="1" applyFont="1" applyFill="1" applyBorder="1" applyAlignment="1" applyProtection="1">
      <alignment horizontal="right" vertical="center"/>
      <protection/>
    </xf>
    <xf numFmtId="17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right"/>
      <protection/>
    </xf>
    <xf numFmtId="171" fontId="0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5" fillId="0" borderId="19" xfId="0" applyNumberFormat="1" applyFont="1" applyFill="1" applyBorder="1" applyAlignment="1" applyProtection="1">
      <alignment horizontal="right"/>
      <protection/>
    </xf>
    <xf numFmtId="171" fontId="5" fillId="0" borderId="20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171" fontId="4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1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71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1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  <xf numFmtId="0" fontId="49" fillId="0" borderId="0" xfId="0" applyFont="1" applyAlignment="1">
      <alignment wrapText="1"/>
    </xf>
    <xf numFmtId="171" fontId="49" fillId="0" borderId="0" xfId="0" applyNumberFormat="1" applyFont="1" applyAlignment="1">
      <alignment wrapText="1"/>
    </xf>
    <xf numFmtId="171" fontId="5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0"/>
  <sheetViews>
    <sheetView showGridLines="0" tabSelected="1" zoomScalePageLayoutView="0" workbookViewId="0" topLeftCell="A25">
      <selection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1684337000</v>
      </c>
      <c r="G5" s="4">
        <v>1825734000</v>
      </c>
      <c r="H5" s="4">
        <v>1966548000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1247072000</v>
      </c>
      <c r="G7" s="7">
        <f>SUM(G8:G17)</f>
        <v>1044293000</v>
      </c>
      <c r="H7" s="7">
        <f>SUM(H8:H17)</f>
        <v>898282000</v>
      </c>
    </row>
    <row r="8" spans="1:8" ht="12.75">
      <c r="A8" s="27"/>
      <c r="B8" s="27"/>
      <c r="C8" s="27"/>
      <c r="D8" s="27"/>
      <c r="E8" s="32" t="s">
        <v>9</v>
      </c>
      <c r="F8" s="14">
        <v>474985000</v>
      </c>
      <c r="G8" s="14">
        <v>453834000</v>
      </c>
      <c r="H8" s="14">
        <v>473381000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121707000</v>
      </c>
      <c r="G11" s="14">
        <v>127887000</v>
      </c>
      <c r="H11" s="14">
        <v>97195000</v>
      </c>
    </row>
    <row r="12" spans="1:8" ht="12.75">
      <c r="A12" s="27"/>
      <c r="B12" s="27"/>
      <c r="C12" s="27"/>
      <c r="D12" s="27"/>
      <c r="E12" s="32" t="s">
        <v>13</v>
      </c>
      <c r="F12" s="21">
        <v>171699000</v>
      </c>
      <c r="G12" s="21">
        <v>154447000</v>
      </c>
      <c r="H12" s="21">
        <v>5696000</v>
      </c>
    </row>
    <row r="13" spans="1:8" ht="12.75">
      <c r="A13" s="27"/>
      <c r="B13" s="27"/>
      <c r="C13" s="27"/>
      <c r="D13" s="27"/>
      <c r="E13" s="32" t="s">
        <v>14</v>
      </c>
      <c r="F13" s="14">
        <v>13283000</v>
      </c>
      <c r="G13" s="14">
        <v>14068000</v>
      </c>
      <c r="H13" s="14">
        <v>14884000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176898000</v>
      </c>
      <c r="G15" s="21">
        <v>89057000</v>
      </c>
      <c r="H15" s="21">
        <v>98651000</v>
      </c>
    </row>
    <row r="16" spans="1:8" ht="12.75">
      <c r="A16" s="27"/>
      <c r="B16" s="27"/>
      <c r="C16" s="27"/>
      <c r="D16" s="27"/>
      <c r="E16" s="32" t="s">
        <v>17</v>
      </c>
      <c r="F16" s="14">
        <v>288500000</v>
      </c>
      <c r="G16" s="14">
        <v>205000000</v>
      </c>
      <c r="H16" s="14">
        <v>208475000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112603000</v>
      </c>
      <c r="G18" s="4">
        <f>SUM(G19:G27)</f>
        <v>95275000</v>
      </c>
      <c r="H18" s="4">
        <f>SUM(H19:H27)</f>
        <v>103675000</v>
      </c>
    </row>
    <row r="19" spans="1:8" ht="12.75">
      <c r="A19" s="27"/>
      <c r="B19" s="27"/>
      <c r="C19" s="27"/>
      <c r="D19" s="27"/>
      <c r="E19" s="32" t="s">
        <v>20</v>
      </c>
      <c r="F19" s="21">
        <v>63695000</v>
      </c>
      <c r="G19" s="21">
        <v>73275000</v>
      </c>
      <c r="H19" s="21">
        <v>81175000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28908000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7000000</v>
      </c>
      <c r="G22" s="14">
        <v>8000000</v>
      </c>
      <c r="H22" s="14">
        <v>8500000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13000000</v>
      </c>
      <c r="G24" s="14">
        <v>14000000</v>
      </c>
      <c r="H24" s="14">
        <v>14000000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3044012000</v>
      </c>
      <c r="G28" s="35">
        <f>+G5+G6+G7+G18</f>
        <v>2965302000</v>
      </c>
      <c r="H28" s="35">
        <f>+H5+H6+H7+H18</f>
        <v>2968505000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479467000</v>
      </c>
      <c r="G30" s="4">
        <f>SUM(G31:G36)</f>
        <v>292479000</v>
      </c>
      <c r="H30" s="4">
        <f>SUM(H31:H36)</f>
        <v>294840000</v>
      </c>
    </row>
    <row r="31" spans="1:8" ht="12.75">
      <c r="A31" s="27"/>
      <c r="B31" s="27"/>
      <c r="C31" s="27"/>
      <c r="D31" s="27"/>
      <c r="E31" s="32" t="s">
        <v>16</v>
      </c>
      <c r="F31" s="14">
        <v>151450000</v>
      </c>
      <c r="G31" s="14">
        <v>85000000</v>
      </c>
      <c r="H31" s="14">
        <v>79125000</v>
      </c>
    </row>
    <row r="32" spans="1:8" ht="12.75">
      <c r="A32" s="27"/>
      <c r="B32" s="27"/>
      <c r="C32" s="27"/>
      <c r="D32" s="27"/>
      <c r="E32" s="32" t="s">
        <v>31</v>
      </c>
      <c r="F32" s="14">
        <v>162502000</v>
      </c>
      <c r="G32" s="14">
        <v>207279000</v>
      </c>
      <c r="H32" s="14">
        <v>215515000</v>
      </c>
    </row>
    <row r="33" spans="1:8" ht="12.75">
      <c r="A33" s="27"/>
      <c r="B33" s="27"/>
      <c r="C33" s="27"/>
      <c r="D33" s="27"/>
      <c r="E33" s="32" t="s">
        <v>32</v>
      </c>
      <c r="F33" s="14">
        <v>200000</v>
      </c>
      <c r="G33" s="14">
        <v>200000</v>
      </c>
      <c r="H33" s="14">
        <v>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165315000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17405000</v>
      </c>
      <c r="G37" s="4">
        <f>SUM(G38:G38)</f>
        <v>15600000</v>
      </c>
      <c r="H37" s="4">
        <f>SUM(H38:H38)</f>
        <v>14900000</v>
      </c>
    </row>
    <row r="38" spans="1:8" ht="12.75">
      <c r="A38" s="27"/>
      <c r="B38" s="27"/>
      <c r="C38" s="27"/>
      <c r="D38" s="27"/>
      <c r="E38" s="32" t="s">
        <v>21</v>
      </c>
      <c r="F38" s="21">
        <v>17405000</v>
      </c>
      <c r="G38" s="21">
        <v>15600000</v>
      </c>
      <c r="H38" s="21">
        <v>14900000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496872000</v>
      </c>
      <c r="G39" s="23">
        <f>+G30+G37</f>
        <v>308079000</v>
      </c>
      <c r="H39" s="23">
        <f>+H30+H37</f>
        <v>309740000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3540884000</v>
      </c>
      <c r="G40" s="24">
        <f>+G28+G39</f>
        <v>3273381000</v>
      </c>
      <c r="H40" s="24">
        <f>+H28+H39</f>
        <v>3278245000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35403000</v>
      </c>
      <c r="G45" s="7">
        <f>SUM(G47+G53+G59+G65+G71+G77+G83+G89+G95+G101+G107+G113)</f>
        <v>39345000</v>
      </c>
      <c r="H45" s="7">
        <f>SUM(H47+H53+H59+H65+H71+H77+H83+H89+H95+H101+H107+H113)</f>
        <v>38760000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33461000</v>
      </c>
      <c r="G47" s="4">
        <f>SUM(G48:G51)</f>
        <v>38114000</v>
      </c>
      <c r="H47" s="4">
        <f>SUM(H48:H51)</f>
        <v>37461000</v>
      </c>
    </row>
    <row r="48" spans="1:8" ht="12.75">
      <c r="A48" s="27"/>
      <c r="B48" s="27"/>
      <c r="C48" s="27"/>
      <c r="D48" s="27"/>
      <c r="E48" s="9" t="s">
        <v>81</v>
      </c>
      <c r="F48" s="10">
        <f>NC451!F48+NC452!F48+NC453!F48+'DC45'!F48+NC061!F48+NC062!F48+NC064!F48+NC065!F48+NC066!F48+NC067!F48+'DC6'!F48+NC071!F48+NC072!F48+NC073!F48+NC074!F48+NC075!F48+NC076!F48+NC077!F48+NC078!F48+'DC7'!F48+NC082!F48+NC084!F48+NC085!F48+NC086!F48+NC087!F48+'DC8'!F48+NC091!F48+NC092!F48+NC093!F48+NC094!F48+'DC9'!F48</f>
        <v>33461000</v>
      </c>
      <c r="G48" s="11">
        <f>NC451!G48+NC452!G48+NC453!G48+'DC45'!G48+NC061!G48+NC062!G48+NC064!G48+NC065!G48+NC066!G48+NC067!G48+'DC6'!G48+NC071!G48+NC072!G48+NC073!G48+NC074!G48+NC075!G48+NC076!G48+NC077!G48+NC078!G48+'DC7'!G48+NC082!G48+NC084!G48+NC085!G48+NC086!G48+NC087!G48+'DC8'!G48+NC091!G48+NC092!G48+NC093!G48+NC094!G48+'DC9'!G48</f>
        <v>38114000</v>
      </c>
      <c r="H48" s="12">
        <f>NC451!H48+NC452!H48+NC453!H48+'DC45'!H48+NC061!H48+NC062!H48+NC064!H48+NC065!H48+NC066!H48+NC067!H48+'DC6'!H48+NC071!H48+NC072!H48+NC073!H48+NC074!H48+NC075!H48+NC076!H48+NC077!H48+NC078!H48+'DC7'!H48+NC082!H48+NC084!H48+NC085!H48+NC086!H48+NC087!H48+'DC8'!H48+NC091!H48+NC092!H48+NC093!H48+NC094!H48+'DC9'!H48</f>
        <v>37461000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1942000</v>
      </c>
      <c r="G53" s="4">
        <f>SUM(G54:G57)</f>
        <v>1231000</v>
      </c>
      <c r="H53" s="4">
        <f>SUM(H54:H57)</f>
        <v>1299000</v>
      </c>
    </row>
    <row r="54" spans="1:8" ht="12.75">
      <c r="A54" s="27"/>
      <c r="B54" s="27"/>
      <c r="C54" s="27"/>
      <c r="D54" s="27"/>
      <c r="E54" s="9" t="s">
        <v>82</v>
      </c>
      <c r="F54" s="10">
        <f>NC451!F54+NC452!F54+NC453!F54+'DC45'!F54+NC061!F54+NC062!F54+NC064!F54+NC065!F54+NC066!F54+NC067!F54+'DC6'!F54+NC071!F54+NC072!F54+NC073!F54+NC074!F54+NC075!F54+NC076!F54+NC077!F54+NC078!F54+'DC7'!F54+NC082!F54+NC084!F54+NC085!F54+NC086!F54+NC087!F54+'DC8'!F54+NC091!F54+NC092!F54+NC093!F54+NC094!F54+'DC9'!F54</f>
        <v>1942000</v>
      </c>
      <c r="G54" s="11">
        <f>NC451!G54+NC452!G54+NC453!G54+'DC45'!G54+NC061!G54+NC062!G54+NC064!G54+NC065!G54+NC066!G54+NC067!G54+'DC6'!G54+NC071!G54+NC072!G54+NC073!G54+NC074!G54+NC075!G54+NC076!G54+NC077!G54+NC078!G54+'DC7'!G54+NC082!G54+NC084!G54+NC085!G54+NC086!G54+NC087!G54+'DC8'!G54+NC091!G54+NC092!G54+NC093!G54+NC094!G54+'DC9'!G54</f>
        <v>1231000</v>
      </c>
      <c r="H54" s="12">
        <f>NC451!H54+NC452!H54+NC453!H54+'DC45'!H54+NC061!H54+NC062!H54+NC064!H54+NC065!H54+NC066!H54+NC067!H54+'DC6'!H54+NC071!H54+NC072!H54+NC073!H54+NC074!H54+NC075!H54+NC076!H54+NC077!H54+NC078!H54+'DC7'!H54+NC082!H54+NC084!H54+NC085!H54+NC086!H54+NC087!H54+'DC8'!H54+NC091!H54+NC092!H54+NC093!H54+NC094!H54+'DC9'!H54</f>
        <v>1299000</v>
      </c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35403000</v>
      </c>
      <c r="G119" s="44">
        <f>SUM(G45)</f>
        <v>39345000</v>
      </c>
      <c r="H119" s="44">
        <f>SUM(H45)</f>
        <v>38760000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50"/>
  <sheetViews>
    <sheetView showGridLines="0" tabSelected="1" zoomScalePageLayoutView="0" workbookViewId="0" topLeftCell="A1">
      <pane xSplit="5" ySplit="3" topLeftCell="F28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20251000</v>
      </c>
      <c r="G5" s="4">
        <v>22233000</v>
      </c>
      <c r="H5" s="4">
        <v>24179000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41020000</v>
      </c>
      <c r="G7" s="7">
        <f>SUM(G8:G17)</f>
        <v>28087000</v>
      </c>
      <c r="H7" s="7">
        <f>SUM(H8:H17)</f>
        <v>8274000</v>
      </c>
    </row>
    <row r="8" spans="1:8" ht="12.75">
      <c r="A8" s="27"/>
      <c r="B8" s="27"/>
      <c r="C8" s="27"/>
      <c r="D8" s="27"/>
      <c r="E8" s="32" t="s">
        <v>9</v>
      </c>
      <c r="F8" s="14">
        <v>8020000</v>
      </c>
      <c r="G8" s="14">
        <v>8087000</v>
      </c>
      <c r="H8" s="14">
        <v>8274000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27000000</v>
      </c>
      <c r="G15" s="21">
        <v>20000000</v>
      </c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4970000</v>
      </c>
      <c r="G18" s="4">
        <f>SUM(G19:G27)</f>
        <v>7435000</v>
      </c>
      <c r="H18" s="4">
        <f>SUM(H19:H27)</f>
        <v>7867000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/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3000000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66241000</v>
      </c>
      <c r="G28" s="35">
        <f>+G5+G6+G7+G18</f>
        <v>57755000</v>
      </c>
      <c r="H28" s="35">
        <f>+H5+H6+H7+H18</f>
        <v>40320000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66241000</v>
      </c>
      <c r="G40" s="24">
        <f>+G28+G39</f>
        <v>57755000</v>
      </c>
      <c r="H40" s="24">
        <f>+H28+H39</f>
        <v>40320000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1497000</v>
      </c>
      <c r="G45" s="7">
        <f>SUM(G47+G53+G59+G65+G71+G77+G83+G89+G95+G101+G107+G113)</f>
        <v>1697000</v>
      </c>
      <c r="H45" s="7">
        <f>SUM(H47+H53+H59+H65+H71+H77+H83+H89+H95+H101+H107+H113)</f>
        <v>1697000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1497000</v>
      </c>
      <c r="G47" s="4">
        <f>SUM(G48:G51)</f>
        <v>1697000</v>
      </c>
      <c r="H47" s="4">
        <f>SUM(H48:H51)</f>
        <v>1697000</v>
      </c>
    </row>
    <row r="48" spans="1:8" ht="12.75">
      <c r="A48" s="27"/>
      <c r="B48" s="27"/>
      <c r="C48" s="27"/>
      <c r="D48" s="27"/>
      <c r="E48" s="9" t="s">
        <v>81</v>
      </c>
      <c r="F48" s="10">
        <v>1497000</v>
      </c>
      <c r="G48" s="11">
        <v>1697000</v>
      </c>
      <c r="H48" s="12">
        <v>1697000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1497000</v>
      </c>
      <c r="G119" s="44">
        <f>SUM(G45)</f>
        <v>1697000</v>
      </c>
      <c r="H119" s="44">
        <f>SUM(H45)</f>
        <v>1697000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17420000</v>
      </c>
      <c r="G5" s="4">
        <v>18779000</v>
      </c>
      <c r="H5" s="4">
        <v>20323000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14362000</v>
      </c>
      <c r="G7" s="7">
        <f>SUM(G8:G17)</f>
        <v>9693000</v>
      </c>
      <c r="H7" s="7">
        <f>SUM(H8:H17)</f>
        <v>9860000</v>
      </c>
    </row>
    <row r="8" spans="1:8" ht="12.75">
      <c r="A8" s="27"/>
      <c r="B8" s="27"/>
      <c r="C8" s="27"/>
      <c r="D8" s="27"/>
      <c r="E8" s="32" t="s">
        <v>9</v>
      </c>
      <c r="F8" s="14">
        <v>7712000</v>
      </c>
      <c r="G8" s="14">
        <v>7773000</v>
      </c>
      <c r="H8" s="14">
        <v>7940000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1650000</v>
      </c>
      <c r="G11" s="14">
        <v>1920000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34752000</v>
      </c>
      <c r="G28" s="35">
        <f>+G5+G6+G7+G18</f>
        <v>30907000</v>
      </c>
      <c r="H28" s="35">
        <f>+H5+H6+H7+H18</f>
        <v>33050000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1700000</v>
      </c>
      <c r="G39" s="23">
        <f>+G30+G37</f>
        <v>1700000</v>
      </c>
      <c r="H39" s="23">
        <f>+H30+H37</f>
        <v>1800000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36452000</v>
      </c>
      <c r="G40" s="24">
        <f>+G28+G39</f>
        <v>32607000</v>
      </c>
      <c r="H40" s="24">
        <f>+H28+H39</f>
        <v>34850000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708000</v>
      </c>
      <c r="G45" s="7">
        <f>SUM(G47+G53+G59+G65+G71+G77+G83+G89+G95+G101+G107+G113)</f>
        <v>908000</v>
      </c>
      <c r="H45" s="7">
        <f>SUM(H47+H53+H59+H65+H71+H77+H83+H89+H95+H101+H107+H113)</f>
        <v>908000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708000</v>
      </c>
      <c r="G47" s="4">
        <f>SUM(G48:G51)</f>
        <v>908000</v>
      </c>
      <c r="H47" s="4">
        <f>SUM(H48:H51)</f>
        <v>908000</v>
      </c>
    </row>
    <row r="48" spans="1:8" ht="12.75">
      <c r="A48" s="27"/>
      <c r="B48" s="27"/>
      <c r="C48" s="27"/>
      <c r="D48" s="27"/>
      <c r="E48" s="9" t="s">
        <v>81</v>
      </c>
      <c r="F48" s="10">
        <v>708000</v>
      </c>
      <c r="G48" s="11">
        <v>908000</v>
      </c>
      <c r="H48" s="12">
        <v>908000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708000</v>
      </c>
      <c r="G119" s="44">
        <f>SUM(G45)</f>
        <v>908000</v>
      </c>
      <c r="H119" s="44">
        <f>SUM(H45)</f>
        <v>908000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250"/>
  <sheetViews>
    <sheetView showGridLines="0" tabSelected="1" zoomScalePageLayoutView="0" workbookViewId="0" topLeftCell="A1">
      <pane xSplit="5" ySplit="3" topLeftCell="F28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47152000</v>
      </c>
      <c r="G5" s="4">
        <v>49067000</v>
      </c>
      <c r="H5" s="4">
        <v>50803000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2904000</v>
      </c>
      <c r="G7" s="7">
        <f>SUM(G8:G17)</f>
        <v>3076000</v>
      </c>
      <c r="H7" s="7">
        <f>SUM(H8:H17)</f>
        <v>3254000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2904000</v>
      </c>
      <c r="G13" s="14">
        <v>3076000</v>
      </c>
      <c r="H13" s="14">
        <v>3254000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1320000</v>
      </c>
      <c r="G18" s="4">
        <f>SUM(G19:G27)</f>
        <v>1785000</v>
      </c>
      <c r="H18" s="4">
        <f>SUM(H19:H27)</f>
        <v>2217000</v>
      </c>
    </row>
    <row r="19" spans="1:8" ht="12.75">
      <c r="A19" s="27"/>
      <c r="B19" s="27"/>
      <c r="C19" s="27"/>
      <c r="D19" s="27"/>
      <c r="E19" s="32" t="s">
        <v>20</v>
      </c>
      <c r="F19" s="21">
        <v>1320000</v>
      </c>
      <c r="G19" s="21">
        <v>1785000</v>
      </c>
      <c r="H19" s="21">
        <v>2217000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/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51376000</v>
      </c>
      <c r="G28" s="35">
        <f>+G5+G6+G7+G18</f>
        <v>53928000</v>
      </c>
      <c r="H28" s="35">
        <f>+H5+H6+H7+H18</f>
        <v>56274000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51376000</v>
      </c>
      <c r="G40" s="24">
        <f>+G28+G39</f>
        <v>53928000</v>
      </c>
      <c r="H40" s="24">
        <f>+H28+H39</f>
        <v>56274000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389000</v>
      </c>
      <c r="G45" s="7">
        <f>SUM(G47+G53+G59+G65+G71+G77+G83+G89+G95+G101+G107+G113)</f>
        <v>247000</v>
      </c>
      <c r="H45" s="7">
        <f>SUM(H47+H53+H59+H65+H71+H77+H83+H89+H95+H101+H107+H113)</f>
        <v>263000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7"/>
      <c r="B48" s="27"/>
      <c r="C48" s="27"/>
      <c r="D48" s="27"/>
      <c r="E48" s="9" t="s">
        <v>81</v>
      </c>
      <c r="F48" s="10"/>
      <c r="G48" s="11"/>
      <c r="H48" s="12"/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389000</v>
      </c>
      <c r="G53" s="4">
        <f>SUM(G54:G57)</f>
        <v>247000</v>
      </c>
      <c r="H53" s="4">
        <f>SUM(H54:H57)</f>
        <v>263000</v>
      </c>
    </row>
    <row r="54" spans="1:8" ht="12.75">
      <c r="A54" s="27"/>
      <c r="B54" s="27"/>
      <c r="C54" s="27"/>
      <c r="D54" s="27"/>
      <c r="E54" s="9" t="s">
        <v>82</v>
      </c>
      <c r="F54" s="10">
        <v>389000</v>
      </c>
      <c r="G54" s="11">
        <v>247000</v>
      </c>
      <c r="H54" s="12">
        <v>263000</v>
      </c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389000</v>
      </c>
      <c r="G119" s="44">
        <f>SUM(G45)</f>
        <v>247000</v>
      </c>
      <c r="H119" s="44">
        <f>SUM(H45)</f>
        <v>263000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31165000</v>
      </c>
      <c r="G5" s="4">
        <v>34209000</v>
      </c>
      <c r="H5" s="4">
        <v>37074000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14862000</v>
      </c>
      <c r="G7" s="7">
        <f>SUM(G8:G17)</f>
        <v>13170000</v>
      </c>
      <c r="H7" s="7">
        <f>SUM(H8:H17)</f>
        <v>12190000</v>
      </c>
    </row>
    <row r="8" spans="1:8" ht="12.75">
      <c r="A8" s="27"/>
      <c r="B8" s="27"/>
      <c r="C8" s="27"/>
      <c r="D8" s="27"/>
      <c r="E8" s="32" t="s">
        <v>9</v>
      </c>
      <c r="F8" s="14">
        <v>9862000</v>
      </c>
      <c r="G8" s="14">
        <v>9970000</v>
      </c>
      <c r="H8" s="14">
        <v>10270000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>
        <v>3200000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48997000</v>
      </c>
      <c r="G28" s="35">
        <f>+G5+G6+G7+G18</f>
        <v>49814000</v>
      </c>
      <c r="H28" s="35">
        <f>+H5+H6+H7+H18</f>
        <v>52131000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28023000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>
        <v>13970000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83000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13970000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29723000</v>
      </c>
      <c r="G39" s="23">
        <f>+G30+G37</f>
        <v>1700000</v>
      </c>
      <c r="H39" s="23">
        <f>+H30+H37</f>
        <v>1800000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78720000</v>
      </c>
      <c r="G40" s="24">
        <f>+G28+G39</f>
        <v>51514000</v>
      </c>
      <c r="H40" s="24">
        <f>+H28+H39</f>
        <v>53931000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660000</v>
      </c>
      <c r="G45" s="7">
        <f>SUM(G47+G53+G59+G65+G71+G77+G83+G89+G95+G101+G107+G113)</f>
        <v>860000</v>
      </c>
      <c r="H45" s="7">
        <f>SUM(H47+H53+H59+H65+H71+H77+H83+H89+H95+H101+H107+H113)</f>
        <v>860000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660000</v>
      </c>
      <c r="G47" s="4">
        <f>SUM(G48:G51)</f>
        <v>860000</v>
      </c>
      <c r="H47" s="4">
        <f>SUM(H48:H51)</f>
        <v>860000</v>
      </c>
    </row>
    <row r="48" spans="1:8" ht="12.75">
      <c r="A48" s="27"/>
      <c r="B48" s="27"/>
      <c r="C48" s="27"/>
      <c r="D48" s="27"/>
      <c r="E48" s="9" t="s">
        <v>81</v>
      </c>
      <c r="F48" s="10">
        <v>660000</v>
      </c>
      <c r="G48" s="11">
        <v>860000</v>
      </c>
      <c r="H48" s="12">
        <v>860000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660000</v>
      </c>
      <c r="G119" s="44">
        <f>SUM(G45)</f>
        <v>860000</v>
      </c>
      <c r="H119" s="44">
        <f>SUM(H45)</f>
        <v>860000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44259000</v>
      </c>
      <c r="G5" s="4">
        <v>48914000</v>
      </c>
      <c r="H5" s="4">
        <v>53423000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24348000</v>
      </c>
      <c r="G7" s="7">
        <f>SUM(G8:G17)</f>
        <v>14690000</v>
      </c>
      <c r="H7" s="7">
        <f>SUM(H8:H17)</f>
        <v>13801000</v>
      </c>
    </row>
    <row r="8" spans="1:8" ht="12.75">
      <c r="A8" s="27"/>
      <c r="B8" s="27"/>
      <c r="C8" s="27"/>
      <c r="D8" s="27"/>
      <c r="E8" s="32" t="s">
        <v>9</v>
      </c>
      <c r="F8" s="14">
        <v>11348000</v>
      </c>
      <c r="G8" s="14">
        <v>11490000</v>
      </c>
      <c r="H8" s="14">
        <v>11881000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>
        <v>3200000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10000000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1970000</v>
      </c>
      <c r="H18" s="4">
        <f>SUM(H19:H27)</f>
        <v>1970000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1970000</v>
      </c>
      <c r="H19" s="21">
        <v>1970000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71577000</v>
      </c>
      <c r="G28" s="35">
        <f>+G5+G6+G7+G18</f>
        <v>65574000</v>
      </c>
      <c r="H28" s="35">
        <f>+H5+H6+H7+H18</f>
        <v>69194000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415000</v>
      </c>
      <c r="G30" s="4">
        <f>SUM(G31:G36)</f>
        <v>403000</v>
      </c>
      <c r="H30" s="4">
        <f>SUM(H31:H36)</f>
        <v>425000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415000</v>
      </c>
      <c r="G32" s="14">
        <v>403000</v>
      </c>
      <c r="H32" s="14">
        <v>425000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415000</v>
      </c>
      <c r="G39" s="23">
        <f>+G30+G37</f>
        <v>403000</v>
      </c>
      <c r="H39" s="23">
        <f>+H30+H37</f>
        <v>425000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71992000</v>
      </c>
      <c r="G40" s="24">
        <f>+G28+G39</f>
        <v>65977000</v>
      </c>
      <c r="H40" s="24">
        <f>+H28+H39</f>
        <v>69619000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1479000</v>
      </c>
      <c r="G45" s="7">
        <f>SUM(G47+G53+G59+G65+G71+G77+G83+G89+G95+G101+G107+G113)</f>
        <v>1679000</v>
      </c>
      <c r="H45" s="7">
        <f>SUM(H47+H53+H59+H65+H71+H77+H83+H89+H95+H101+H107+H113)</f>
        <v>1679000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1479000</v>
      </c>
      <c r="G47" s="4">
        <f>SUM(G48:G51)</f>
        <v>1679000</v>
      </c>
      <c r="H47" s="4">
        <f>SUM(H48:H51)</f>
        <v>1679000</v>
      </c>
    </row>
    <row r="48" spans="1:8" ht="12.75">
      <c r="A48" s="27"/>
      <c r="B48" s="27"/>
      <c r="C48" s="27"/>
      <c r="D48" s="27"/>
      <c r="E48" s="9" t="s">
        <v>81</v>
      </c>
      <c r="F48" s="10">
        <v>1479000</v>
      </c>
      <c r="G48" s="11">
        <v>1679000</v>
      </c>
      <c r="H48" s="12">
        <v>1679000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1479000</v>
      </c>
      <c r="G119" s="44">
        <f>SUM(G45)</f>
        <v>1679000</v>
      </c>
      <c r="H119" s="44">
        <f>SUM(H45)</f>
        <v>1679000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250"/>
  <sheetViews>
    <sheetView showGridLines="0" tabSelected="1" zoomScalePageLayoutView="0" workbookViewId="0" topLeftCell="A1">
      <pane xSplit="5" ySplit="3" topLeftCell="F22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40793000</v>
      </c>
      <c r="G5" s="4">
        <v>44551000</v>
      </c>
      <c r="H5" s="4">
        <v>48243000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52190000</v>
      </c>
      <c r="G7" s="7">
        <f>SUM(G8:G17)</f>
        <v>19267000</v>
      </c>
      <c r="H7" s="7">
        <f>SUM(H8:H17)</f>
        <v>16429000</v>
      </c>
    </row>
    <row r="8" spans="1:8" ht="12.75">
      <c r="A8" s="27"/>
      <c r="B8" s="27"/>
      <c r="C8" s="27"/>
      <c r="D8" s="27"/>
      <c r="E8" s="32" t="s">
        <v>9</v>
      </c>
      <c r="F8" s="14">
        <v>12001000</v>
      </c>
      <c r="G8" s="14">
        <v>12157000</v>
      </c>
      <c r="H8" s="14">
        <v>12589000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</v>
      </c>
      <c r="G11" s="14">
        <v>3200000</v>
      </c>
      <c r="H11" s="14">
        <v>3840000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26689000</v>
      </c>
      <c r="G15" s="21">
        <v>3910000</v>
      </c>
      <c r="H15" s="21"/>
    </row>
    <row r="16" spans="1:8" ht="12.75">
      <c r="A16" s="27"/>
      <c r="B16" s="27"/>
      <c r="C16" s="27"/>
      <c r="D16" s="27"/>
      <c r="E16" s="32" t="s">
        <v>17</v>
      </c>
      <c r="F16" s="14">
        <v>9500000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2700000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95683000</v>
      </c>
      <c r="G28" s="35">
        <f>+G5+G6+G7+G18</f>
        <v>65518000</v>
      </c>
      <c r="H28" s="35">
        <f>+H5+H6+H7+H18</f>
        <v>66372000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27664000</v>
      </c>
      <c r="G30" s="4">
        <f>SUM(G31:G36)</f>
        <v>6796000</v>
      </c>
      <c r="H30" s="4">
        <f>SUM(H31:H36)</f>
        <v>5000000</v>
      </c>
    </row>
    <row r="31" spans="1:8" ht="12.75">
      <c r="A31" s="27"/>
      <c r="B31" s="27"/>
      <c r="C31" s="27"/>
      <c r="D31" s="27"/>
      <c r="E31" s="32" t="s">
        <v>16</v>
      </c>
      <c r="F31" s="14">
        <v>27405000</v>
      </c>
      <c r="G31" s="14">
        <v>6796000</v>
      </c>
      <c r="H31" s="14">
        <v>5000000</v>
      </c>
    </row>
    <row r="32" spans="1:8" ht="12.75">
      <c r="A32" s="27"/>
      <c r="B32" s="27"/>
      <c r="C32" s="27"/>
      <c r="D32" s="27"/>
      <c r="E32" s="32" t="s">
        <v>31</v>
      </c>
      <c r="F32" s="14">
        <v>64000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195000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29364000</v>
      </c>
      <c r="G39" s="23">
        <f>+G30+G37</f>
        <v>8496000</v>
      </c>
      <c r="H39" s="23">
        <f>+H30+H37</f>
        <v>6800000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125047000</v>
      </c>
      <c r="G40" s="24">
        <f>+G28+G39</f>
        <v>74014000</v>
      </c>
      <c r="H40" s="24">
        <f>+H28+H39</f>
        <v>73172000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693000</v>
      </c>
      <c r="G45" s="7">
        <f>SUM(G47+G53+G59+G65+G71+G77+G83+G89+G95+G101+G107+G113)</f>
        <v>893000</v>
      </c>
      <c r="H45" s="7">
        <f>SUM(H47+H53+H59+H65+H71+H77+H83+H89+H95+H101+H107+H113)</f>
        <v>893000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693000</v>
      </c>
      <c r="G47" s="4">
        <f>SUM(G48:G51)</f>
        <v>893000</v>
      </c>
      <c r="H47" s="4">
        <f>SUM(H48:H51)</f>
        <v>893000</v>
      </c>
    </row>
    <row r="48" spans="1:8" ht="12.75">
      <c r="A48" s="27"/>
      <c r="B48" s="27"/>
      <c r="C48" s="27"/>
      <c r="D48" s="27"/>
      <c r="E48" s="9" t="s">
        <v>81</v>
      </c>
      <c r="F48" s="10">
        <v>693000</v>
      </c>
      <c r="G48" s="11">
        <v>893000</v>
      </c>
      <c r="H48" s="12">
        <v>893000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693000</v>
      </c>
      <c r="G119" s="44">
        <f>SUM(G45)</f>
        <v>893000</v>
      </c>
      <c r="H119" s="44">
        <f>SUM(H45)</f>
        <v>893000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250"/>
  <sheetViews>
    <sheetView showGridLines="0" tabSelected="1" zoomScalePageLayoutView="0" workbookViewId="0" topLeftCell="A1">
      <pane xSplit="5" ySplit="3" topLeftCell="F22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22024000</v>
      </c>
      <c r="G5" s="4">
        <v>24050000</v>
      </c>
      <c r="H5" s="4">
        <v>26047000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60796000</v>
      </c>
      <c r="G7" s="7">
        <f>SUM(G8:G17)</f>
        <v>8038000</v>
      </c>
      <c r="H7" s="7">
        <f>SUM(H8:H17)</f>
        <v>8222000</v>
      </c>
    </row>
    <row r="8" spans="1:8" ht="12.75">
      <c r="A8" s="27"/>
      <c r="B8" s="27"/>
      <c r="C8" s="27"/>
      <c r="D8" s="27"/>
      <c r="E8" s="32" t="s">
        <v>9</v>
      </c>
      <c r="F8" s="14">
        <v>7972000</v>
      </c>
      <c r="G8" s="14">
        <v>8038000</v>
      </c>
      <c r="H8" s="14">
        <v>8222000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46824000</v>
      </c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85790000</v>
      </c>
      <c r="G28" s="35">
        <f>+G5+G6+G7+G18</f>
        <v>34523000</v>
      </c>
      <c r="H28" s="35">
        <f>+H5+H6+H7+H18</f>
        <v>37136000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85790000</v>
      </c>
      <c r="G40" s="24">
        <f>+G28+G39</f>
        <v>34523000</v>
      </c>
      <c r="H40" s="24">
        <f>+H28+H39</f>
        <v>37136000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1112000</v>
      </c>
      <c r="G45" s="7">
        <f>SUM(G47+G53+G59+G65+G71+G77+G83+G89+G95+G101+G107+G113)</f>
        <v>1312000</v>
      </c>
      <c r="H45" s="7">
        <f>SUM(H47+H53+H59+H65+H71+H77+H83+H89+H95+H101+H107+H113)</f>
        <v>1312000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1112000</v>
      </c>
      <c r="G47" s="4">
        <f>SUM(G48:G51)</f>
        <v>1312000</v>
      </c>
      <c r="H47" s="4">
        <f>SUM(H48:H51)</f>
        <v>1312000</v>
      </c>
    </row>
    <row r="48" spans="1:8" ht="12.75">
      <c r="A48" s="27"/>
      <c r="B48" s="27"/>
      <c r="C48" s="27"/>
      <c r="D48" s="27"/>
      <c r="E48" s="9" t="s">
        <v>81</v>
      </c>
      <c r="F48" s="10">
        <v>1112000</v>
      </c>
      <c r="G48" s="11">
        <v>1312000</v>
      </c>
      <c r="H48" s="12">
        <v>1312000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1112000</v>
      </c>
      <c r="G119" s="44">
        <f>SUM(G45)</f>
        <v>1312000</v>
      </c>
      <c r="H119" s="44">
        <f>SUM(H45)</f>
        <v>1312000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50"/>
  <sheetViews>
    <sheetView showGridLines="0" tabSelected="1" zoomScalePageLayoutView="0" workbookViewId="0" topLeftCell="A1">
      <pane xSplit="5" ySplit="3" topLeftCell="F19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22237000</v>
      </c>
      <c r="G5" s="4">
        <v>24382000</v>
      </c>
      <c r="H5" s="4">
        <v>26345000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14926000</v>
      </c>
      <c r="G7" s="7">
        <f>SUM(G8:G17)</f>
        <v>9400000</v>
      </c>
      <c r="H7" s="7">
        <f>SUM(H8:H17)</f>
        <v>10830000</v>
      </c>
    </row>
    <row r="8" spans="1:8" ht="12.75">
      <c r="A8" s="27"/>
      <c r="B8" s="27"/>
      <c r="C8" s="27"/>
      <c r="D8" s="27"/>
      <c r="E8" s="32" t="s">
        <v>9</v>
      </c>
      <c r="F8" s="14">
        <v>7426000</v>
      </c>
      <c r="G8" s="14">
        <v>7480000</v>
      </c>
      <c r="H8" s="14">
        <v>7630000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2000000</v>
      </c>
      <c r="G11" s="14">
        <v>1920000</v>
      </c>
      <c r="H11" s="14">
        <v>3200000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5500000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40578000</v>
      </c>
      <c r="G28" s="35">
        <f>+G5+G6+G7+G18</f>
        <v>36662000</v>
      </c>
      <c r="H28" s="35">
        <f>+H5+H6+H7+H18</f>
        <v>40487000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2771000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>
        <v>592000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1587000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592000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2771000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43349000</v>
      </c>
      <c r="G40" s="24">
        <f>+G28+G39</f>
        <v>36662000</v>
      </c>
      <c r="H40" s="24">
        <f>+H28+H39</f>
        <v>40487000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460000</v>
      </c>
      <c r="G45" s="7">
        <f>SUM(G47+G53+G59+G65+G71+G77+G83+G89+G95+G101+G107+G113)</f>
        <v>660000</v>
      </c>
      <c r="H45" s="7">
        <f>SUM(H47+H53+H59+H65+H71+H77+H83+H89+H95+H101+H107+H113)</f>
        <v>660000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460000</v>
      </c>
      <c r="G47" s="4">
        <f>SUM(G48:G51)</f>
        <v>660000</v>
      </c>
      <c r="H47" s="4">
        <f>SUM(H48:H51)</f>
        <v>660000</v>
      </c>
    </row>
    <row r="48" spans="1:8" ht="12.75">
      <c r="A48" s="27"/>
      <c r="B48" s="27"/>
      <c r="C48" s="27"/>
      <c r="D48" s="27"/>
      <c r="E48" s="9" t="s">
        <v>81</v>
      </c>
      <c r="F48" s="10">
        <v>460000</v>
      </c>
      <c r="G48" s="11">
        <v>660000</v>
      </c>
      <c r="H48" s="12">
        <v>660000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460000</v>
      </c>
      <c r="G119" s="44">
        <f>SUM(G45)</f>
        <v>660000</v>
      </c>
      <c r="H119" s="44">
        <f>SUM(H45)</f>
        <v>660000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250"/>
  <sheetViews>
    <sheetView showGridLines="0" tabSelected="1" zoomScalePageLayoutView="0" workbookViewId="0" topLeftCell="A1">
      <pane xSplit="5" ySplit="3" topLeftCell="F19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22988000</v>
      </c>
      <c r="G5" s="4">
        <v>25113000</v>
      </c>
      <c r="H5" s="4">
        <v>27059000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33677000</v>
      </c>
      <c r="G7" s="7">
        <f>SUM(G8:G17)</f>
        <v>19049000</v>
      </c>
      <c r="H7" s="7">
        <f>SUM(H8:H17)</f>
        <v>9718000</v>
      </c>
    </row>
    <row r="8" spans="1:8" ht="12.75">
      <c r="A8" s="27"/>
      <c r="B8" s="27"/>
      <c r="C8" s="27"/>
      <c r="D8" s="27"/>
      <c r="E8" s="32" t="s">
        <v>9</v>
      </c>
      <c r="F8" s="14">
        <v>9352000</v>
      </c>
      <c r="G8" s="14">
        <v>9449000</v>
      </c>
      <c r="H8" s="14">
        <v>9718000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18325000</v>
      </c>
      <c r="G11" s="14">
        <v>9600000</v>
      </c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6000000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60080000</v>
      </c>
      <c r="G28" s="35">
        <f>+G5+G6+G7+G18</f>
        <v>47042000</v>
      </c>
      <c r="H28" s="35">
        <f>+H5+H6+H7+H18</f>
        <v>40089000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1700000</v>
      </c>
      <c r="G39" s="23">
        <f>+G30+G37</f>
        <v>1700000</v>
      </c>
      <c r="H39" s="23">
        <f>+H30+H37</f>
        <v>1800000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61780000</v>
      </c>
      <c r="G40" s="24">
        <f>+G28+G39</f>
        <v>48742000</v>
      </c>
      <c r="H40" s="24">
        <f>+H28+H39</f>
        <v>41889000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454000</v>
      </c>
      <c r="G45" s="7">
        <f>SUM(G47+G53+G59+G65+G71+G77+G83+G89+G95+G101+G107+G113)</f>
        <v>654000</v>
      </c>
      <c r="H45" s="7">
        <f>SUM(H47+H53+H59+H65+H71+H77+H83+H89+H95+H101+H107+H113)</f>
        <v>654000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454000</v>
      </c>
      <c r="G47" s="4">
        <f>SUM(G48:G51)</f>
        <v>654000</v>
      </c>
      <c r="H47" s="4">
        <f>SUM(H48:H51)</f>
        <v>654000</v>
      </c>
    </row>
    <row r="48" spans="1:8" ht="12.75">
      <c r="A48" s="27"/>
      <c r="B48" s="27"/>
      <c r="C48" s="27"/>
      <c r="D48" s="27"/>
      <c r="E48" s="9" t="s">
        <v>81</v>
      </c>
      <c r="F48" s="10">
        <v>454000</v>
      </c>
      <c r="G48" s="11">
        <v>654000</v>
      </c>
      <c r="H48" s="12">
        <v>654000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454000</v>
      </c>
      <c r="G119" s="44">
        <f>SUM(G45)</f>
        <v>654000</v>
      </c>
      <c r="H119" s="44">
        <f>SUM(H45)</f>
        <v>654000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H250"/>
  <sheetViews>
    <sheetView showGridLines="0" tabSelected="1" zoomScalePageLayoutView="0" workbookViewId="0" topLeftCell="A1">
      <pane xSplit="5" ySplit="3" topLeftCell="F31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29848000</v>
      </c>
      <c r="G5" s="4">
        <v>32598000</v>
      </c>
      <c r="H5" s="4">
        <v>35384000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18324000</v>
      </c>
      <c r="G7" s="7">
        <f>SUM(G8:G17)</f>
        <v>13029000</v>
      </c>
      <c r="H7" s="7">
        <f>SUM(H8:H17)</f>
        <v>13321000</v>
      </c>
    </row>
    <row r="8" spans="1:8" ht="12.75">
      <c r="A8" s="27"/>
      <c r="B8" s="27"/>
      <c r="C8" s="27"/>
      <c r="D8" s="27"/>
      <c r="E8" s="32" t="s">
        <v>9</v>
      </c>
      <c r="F8" s="14">
        <v>9724000</v>
      </c>
      <c r="G8" s="14">
        <v>9829000</v>
      </c>
      <c r="H8" s="14">
        <v>10121000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1100000</v>
      </c>
      <c r="G11" s="14">
        <v>3200000</v>
      </c>
      <c r="H11" s="14">
        <v>3200000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7500000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51587000</v>
      </c>
      <c r="G28" s="35">
        <f>+G5+G6+G7+G18</f>
        <v>48507000</v>
      </c>
      <c r="H28" s="35">
        <f>+H5+H6+H7+H18</f>
        <v>52017000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17685000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>
        <v>5948000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5788000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5949000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17685000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69272000</v>
      </c>
      <c r="G40" s="24">
        <f>+G28+G39</f>
        <v>48507000</v>
      </c>
      <c r="H40" s="24">
        <f>+H28+H39</f>
        <v>52017000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1090000</v>
      </c>
      <c r="G45" s="7">
        <f>SUM(G47+G53+G59+G65+G71+G77+G83+G89+G95+G101+G107+G113)</f>
        <v>1290000</v>
      </c>
      <c r="H45" s="7">
        <f>SUM(H47+H53+H59+H65+H71+H77+H83+H89+H95+H101+H107+H113)</f>
        <v>1290000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1090000</v>
      </c>
      <c r="G47" s="4">
        <f>SUM(G48:G51)</f>
        <v>1290000</v>
      </c>
      <c r="H47" s="4">
        <f>SUM(H48:H51)</f>
        <v>1290000</v>
      </c>
    </row>
    <row r="48" spans="1:8" ht="12.75">
      <c r="A48" s="27"/>
      <c r="B48" s="27"/>
      <c r="C48" s="27"/>
      <c r="D48" s="27"/>
      <c r="E48" s="9" t="s">
        <v>81</v>
      </c>
      <c r="F48" s="10">
        <v>1090000</v>
      </c>
      <c r="G48" s="11">
        <v>1290000</v>
      </c>
      <c r="H48" s="12">
        <v>1290000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1090000</v>
      </c>
      <c r="G119" s="44">
        <f>SUM(G45)</f>
        <v>1290000</v>
      </c>
      <c r="H119" s="44">
        <f>SUM(H45)</f>
        <v>1290000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0"/>
  <sheetViews>
    <sheetView showGridLines="0" tabSelected="1" zoomScalePageLayoutView="0" workbookViewId="0" topLeftCell="A1">
      <pane xSplit="4" ySplit="3" topLeftCell="E31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37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128635000</v>
      </c>
      <c r="G5" s="4">
        <v>139765000</v>
      </c>
      <c r="H5" s="4">
        <v>149890000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116324000</v>
      </c>
      <c r="G7" s="7">
        <f>SUM(G8:G17)</f>
        <v>110025000</v>
      </c>
      <c r="H7" s="7">
        <f>SUM(H8:H17)</f>
        <v>170766000</v>
      </c>
    </row>
    <row r="8" spans="1:8" ht="12.75">
      <c r="A8" s="27"/>
      <c r="B8" s="27"/>
      <c r="C8" s="27"/>
      <c r="D8" s="27"/>
      <c r="E8" s="32" t="s">
        <v>9</v>
      </c>
      <c r="F8" s="14">
        <v>58824000</v>
      </c>
      <c r="G8" s="14">
        <v>60025000</v>
      </c>
      <c r="H8" s="14">
        <v>63346000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57500000</v>
      </c>
      <c r="G16" s="14">
        <v>50000000</v>
      </c>
      <c r="H16" s="14">
        <v>105500000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3662000</v>
      </c>
      <c r="G18" s="4">
        <f>SUM(G19:G27)</f>
        <v>2680000</v>
      </c>
      <c r="H18" s="4">
        <f>SUM(H19:H27)</f>
        <v>3112000</v>
      </c>
    </row>
    <row r="19" spans="1:8" ht="12.75">
      <c r="A19" s="27"/>
      <c r="B19" s="27"/>
      <c r="C19" s="27"/>
      <c r="D19" s="27"/>
      <c r="E19" s="32" t="s">
        <v>20</v>
      </c>
      <c r="F19" s="21">
        <v>2215000</v>
      </c>
      <c r="G19" s="21">
        <v>2680000</v>
      </c>
      <c r="H19" s="21">
        <v>3112000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1447000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248621000</v>
      </c>
      <c r="G28" s="35">
        <f>+G5+G6+G7+G18</f>
        <v>252470000</v>
      </c>
      <c r="H28" s="35">
        <f>+H5+H6+H7+H18</f>
        <v>323768000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47910000</v>
      </c>
      <c r="G30" s="4">
        <f>SUM(G31:G36)</f>
        <v>11549000</v>
      </c>
      <c r="H30" s="4">
        <f>SUM(H31:H36)</f>
        <v>12184000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47910000</v>
      </c>
      <c r="G32" s="14">
        <v>11549000</v>
      </c>
      <c r="H32" s="14">
        <v>12184000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47910000</v>
      </c>
      <c r="G39" s="23">
        <f>+G30+G37</f>
        <v>11549000</v>
      </c>
      <c r="H39" s="23">
        <f>+H30+H37</f>
        <v>12184000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296531000</v>
      </c>
      <c r="G40" s="24">
        <f>+G28+G39</f>
        <v>264019000</v>
      </c>
      <c r="H40" s="24">
        <f>+H28+H39</f>
        <v>335952000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1638000</v>
      </c>
      <c r="G45" s="7">
        <f>SUM(G47+G53+G59+G65+G71+G77+G83+G89+G95+G101+G107+G113)</f>
        <v>1638000</v>
      </c>
      <c r="H45" s="7">
        <f>SUM(H47+H53+H59+H65+H71+H77+H83+H89+H95+H101+H107+H113)</f>
        <v>1408000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1638000</v>
      </c>
      <c r="G47" s="4">
        <f>SUM(G48:G51)</f>
        <v>1638000</v>
      </c>
      <c r="H47" s="4">
        <f>SUM(H48:H51)</f>
        <v>1408000</v>
      </c>
    </row>
    <row r="48" spans="1:8" ht="12.75">
      <c r="A48" s="27"/>
      <c r="B48" s="27"/>
      <c r="C48" s="27"/>
      <c r="D48" s="27"/>
      <c r="E48" s="9" t="s">
        <v>81</v>
      </c>
      <c r="F48" s="10">
        <v>1638000</v>
      </c>
      <c r="G48" s="11">
        <v>1638000</v>
      </c>
      <c r="H48" s="12">
        <v>1408000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1638000</v>
      </c>
      <c r="G119" s="44">
        <f>SUM(G45)</f>
        <v>1638000</v>
      </c>
      <c r="H119" s="44">
        <f>SUM(H45)</f>
        <v>1408000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45402000</v>
      </c>
      <c r="G5" s="4">
        <v>49180000</v>
      </c>
      <c r="H5" s="4">
        <v>52413000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28855000</v>
      </c>
      <c r="G7" s="7">
        <f>SUM(G8:G17)</f>
        <v>19168000</v>
      </c>
      <c r="H7" s="7">
        <f>SUM(H8:H17)</f>
        <v>18589000</v>
      </c>
    </row>
    <row r="8" spans="1:8" ht="12.75">
      <c r="A8" s="27"/>
      <c r="B8" s="27"/>
      <c r="C8" s="27"/>
      <c r="D8" s="27"/>
      <c r="E8" s="32" t="s">
        <v>9</v>
      </c>
      <c r="F8" s="14">
        <v>16355000</v>
      </c>
      <c r="G8" s="14">
        <v>16608000</v>
      </c>
      <c r="H8" s="14">
        <v>17309000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>
        <v>2560000</v>
      </c>
      <c r="H11" s="14">
        <v>1280000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7500000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77672000</v>
      </c>
      <c r="G28" s="35">
        <f>+G5+G6+G7+G18</f>
        <v>71228000</v>
      </c>
      <c r="H28" s="35">
        <f>+H5+H6+H7+H18</f>
        <v>74314000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89845000</v>
      </c>
      <c r="G30" s="4">
        <f>SUM(G31:G36)</f>
        <v>16321000</v>
      </c>
      <c r="H30" s="4">
        <f>SUM(H31:H36)</f>
        <v>13394000</v>
      </c>
    </row>
    <row r="31" spans="1:8" ht="12.75">
      <c r="A31" s="27"/>
      <c r="B31" s="27"/>
      <c r="C31" s="27"/>
      <c r="D31" s="27"/>
      <c r="E31" s="32" t="s">
        <v>16</v>
      </c>
      <c r="F31" s="14">
        <v>50898000</v>
      </c>
      <c r="G31" s="14">
        <v>15000000</v>
      </c>
      <c r="H31" s="14">
        <v>12000000</v>
      </c>
    </row>
    <row r="32" spans="1:8" ht="12.75">
      <c r="A32" s="27"/>
      <c r="B32" s="27"/>
      <c r="C32" s="27"/>
      <c r="D32" s="27"/>
      <c r="E32" s="32" t="s">
        <v>31</v>
      </c>
      <c r="F32" s="14">
        <v>48000</v>
      </c>
      <c r="G32" s="14">
        <v>1321000</v>
      </c>
      <c r="H32" s="14">
        <v>1394000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38899000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91545000</v>
      </c>
      <c r="G39" s="23">
        <f>+G30+G37</f>
        <v>18021000</v>
      </c>
      <c r="H39" s="23">
        <f>+H30+H37</f>
        <v>15194000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169217000</v>
      </c>
      <c r="G40" s="24">
        <f>+G28+G39</f>
        <v>89249000</v>
      </c>
      <c r="H40" s="24">
        <f>+H28+H39</f>
        <v>89508000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662000</v>
      </c>
      <c r="G45" s="7">
        <f>SUM(G47+G53+G59+G65+G71+G77+G83+G89+G95+G101+G107+G113)</f>
        <v>862000</v>
      </c>
      <c r="H45" s="7">
        <f>SUM(H47+H53+H59+H65+H71+H77+H83+H89+H95+H101+H107+H113)</f>
        <v>862000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662000</v>
      </c>
      <c r="G47" s="4">
        <f>SUM(G48:G51)</f>
        <v>862000</v>
      </c>
      <c r="H47" s="4">
        <f>SUM(H48:H51)</f>
        <v>862000</v>
      </c>
    </row>
    <row r="48" spans="1:8" ht="12.75">
      <c r="A48" s="27"/>
      <c r="B48" s="27"/>
      <c r="C48" s="27"/>
      <c r="D48" s="27"/>
      <c r="E48" s="9" t="s">
        <v>81</v>
      </c>
      <c r="F48" s="10">
        <v>662000</v>
      </c>
      <c r="G48" s="11">
        <v>862000</v>
      </c>
      <c r="H48" s="12">
        <v>862000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662000</v>
      </c>
      <c r="G119" s="44">
        <f>SUM(G45)</f>
        <v>862000</v>
      </c>
      <c r="H119" s="44">
        <f>SUM(H45)</f>
        <v>862000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H250"/>
  <sheetViews>
    <sheetView showGridLines="0" tabSelected="1" zoomScalePageLayoutView="0" workbookViewId="0" topLeftCell="A1">
      <pane xSplit="5" ySplit="3" topLeftCell="F34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47820000</v>
      </c>
      <c r="G5" s="4">
        <v>50609000</v>
      </c>
      <c r="H5" s="4">
        <v>53012000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3009000</v>
      </c>
      <c r="G7" s="7">
        <f>SUM(G8:G17)</f>
        <v>3187000</v>
      </c>
      <c r="H7" s="7">
        <f>SUM(H8:H17)</f>
        <v>3372000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3009000</v>
      </c>
      <c r="G13" s="14">
        <v>3187000</v>
      </c>
      <c r="H13" s="14">
        <v>3372000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2320000</v>
      </c>
      <c r="G18" s="4">
        <f>SUM(G19:G27)</f>
        <v>1785000</v>
      </c>
      <c r="H18" s="4">
        <f>SUM(H19:H27)</f>
        <v>1510000</v>
      </c>
    </row>
    <row r="19" spans="1:8" ht="12.75">
      <c r="A19" s="27"/>
      <c r="B19" s="27"/>
      <c r="C19" s="27"/>
      <c r="D19" s="27"/>
      <c r="E19" s="32" t="s">
        <v>20</v>
      </c>
      <c r="F19" s="21">
        <v>1320000</v>
      </c>
      <c r="G19" s="21">
        <v>1785000</v>
      </c>
      <c r="H19" s="21">
        <v>1510000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53149000</v>
      </c>
      <c r="G28" s="35">
        <f>+G5+G6+G7+G18</f>
        <v>55581000</v>
      </c>
      <c r="H28" s="35">
        <f>+H5+H6+H7+H18</f>
        <v>57894000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53149000</v>
      </c>
      <c r="G40" s="24">
        <f>+G28+G39</f>
        <v>55581000</v>
      </c>
      <c r="H40" s="24">
        <f>+H28+H39</f>
        <v>57894000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389000</v>
      </c>
      <c r="G45" s="7">
        <f>SUM(G47+G53+G59+G65+G71+G77+G83+G89+G95+G101+G107+G113)</f>
        <v>246000</v>
      </c>
      <c r="H45" s="7">
        <f>SUM(H47+H53+H59+H65+H71+H77+H83+H89+H95+H101+H107+H113)</f>
        <v>259000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7"/>
      <c r="B48" s="27"/>
      <c r="C48" s="27"/>
      <c r="D48" s="27"/>
      <c r="E48" s="9" t="s">
        <v>81</v>
      </c>
      <c r="F48" s="10"/>
      <c r="G48" s="11"/>
      <c r="H48" s="12"/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389000</v>
      </c>
      <c r="G53" s="4">
        <f>SUM(G54:G57)</f>
        <v>246000</v>
      </c>
      <c r="H53" s="4">
        <f>SUM(H54:H57)</f>
        <v>259000</v>
      </c>
    </row>
    <row r="54" spans="1:8" ht="12.75">
      <c r="A54" s="27"/>
      <c r="B54" s="27"/>
      <c r="C54" s="27"/>
      <c r="D54" s="27"/>
      <c r="E54" s="9" t="s">
        <v>82</v>
      </c>
      <c r="F54" s="10">
        <v>389000</v>
      </c>
      <c r="G54" s="11">
        <v>246000</v>
      </c>
      <c r="H54" s="12">
        <v>259000</v>
      </c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389000</v>
      </c>
      <c r="G119" s="44">
        <f>SUM(G45)</f>
        <v>246000</v>
      </c>
      <c r="H119" s="44">
        <f>SUM(H45)</f>
        <v>259000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H250"/>
  <sheetViews>
    <sheetView showGridLines="0" tabSelected="1" zoomScalePageLayoutView="0" workbookViewId="0" topLeftCell="A1">
      <pane xSplit="5" ySplit="3" topLeftCell="F22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77186000</v>
      </c>
      <c r="G5" s="4">
        <v>84147000</v>
      </c>
      <c r="H5" s="4">
        <v>92320000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27036000</v>
      </c>
      <c r="G7" s="7">
        <f>SUM(G8:G17)</f>
        <v>24336000</v>
      </c>
      <c r="H7" s="7">
        <f>SUM(H8:H17)</f>
        <v>25387000</v>
      </c>
    </row>
    <row r="8" spans="1:8" ht="12.75">
      <c r="A8" s="27"/>
      <c r="B8" s="27"/>
      <c r="C8" s="27"/>
      <c r="D8" s="27"/>
      <c r="E8" s="32" t="s">
        <v>9</v>
      </c>
      <c r="F8" s="14">
        <v>22036000</v>
      </c>
      <c r="G8" s="14">
        <v>22416000</v>
      </c>
      <c r="H8" s="14">
        <v>23467000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1920000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3962000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1547000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108184000</v>
      </c>
      <c r="G28" s="35">
        <f>+G5+G6+G7+G18</f>
        <v>111363000</v>
      </c>
      <c r="H28" s="35">
        <f>+H5+H6+H7+H18</f>
        <v>121019000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7320000</v>
      </c>
      <c r="G30" s="4">
        <f>SUM(G31:G36)</f>
        <v>10619000</v>
      </c>
      <c r="H30" s="4">
        <f>SUM(H31:H36)</f>
        <v>12778000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>
        <v>10000000</v>
      </c>
      <c r="H31" s="14">
        <v>12125000</v>
      </c>
    </row>
    <row r="32" spans="1:8" ht="12.75">
      <c r="A32" s="27"/>
      <c r="B32" s="27"/>
      <c r="C32" s="27"/>
      <c r="D32" s="27"/>
      <c r="E32" s="32" t="s">
        <v>31</v>
      </c>
      <c r="F32" s="14">
        <v>7320000</v>
      </c>
      <c r="G32" s="14">
        <v>619000</v>
      </c>
      <c r="H32" s="14">
        <v>653000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9020000</v>
      </c>
      <c r="G39" s="23">
        <f>+G30+G37</f>
        <v>12319000</v>
      </c>
      <c r="H39" s="23">
        <f>+H30+H37</f>
        <v>14578000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117204000</v>
      </c>
      <c r="G40" s="24">
        <f>+G28+G39</f>
        <v>123682000</v>
      </c>
      <c r="H40" s="24">
        <f>+H28+H39</f>
        <v>135597000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800000</v>
      </c>
      <c r="G45" s="7">
        <f>SUM(G47+G53+G59+G65+G71+G77+G83+G89+G95+G101+G107+G113)</f>
        <v>1000000</v>
      </c>
      <c r="H45" s="7">
        <f>SUM(H47+H53+H59+H65+H71+H77+H83+H89+H95+H101+H107+H113)</f>
        <v>1000000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800000</v>
      </c>
      <c r="G47" s="4">
        <f>SUM(G48:G51)</f>
        <v>1000000</v>
      </c>
      <c r="H47" s="4">
        <f>SUM(H48:H51)</f>
        <v>1000000</v>
      </c>
    </row>
    <row r="48" spans="1:8" ht="12.75">
      <c r="A48" s="27"/>
      <c r="B48" s="27"/>
      <c r="C48" s="27"/>
      <c r="D48" s="27"/>
      <c r="E48" s="9" t="s">
        <v>81</v>
      </c>
      <c r="F48" s="10">
        <v>800000</v>
      </c>
      <c r="G48" s="11">
        <v>1000000</v>
      </c>
      <c r="H48" s="12">
        <v>1000000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800000</v>
      </c>
      <c r="G119" s="44">
        <f>SUM(G45)</f>
        <v>1000000</v>
      </c>
      <c r="H119" s="44">
        <f>SUM(H45)</f>
        <v>1000000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H250"/>
  <sheetViews>
    <sheetView showGridLines="0" tabSelected="1" zoomScalePageLayoutView="0" workbookViewId="0" topLeftCell="A1">
      <pane xSplit="5" ySplit="3" topLeftCell="F28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23163000</v>
      </c>
      <c r="G5" s="4">
        <v>25065000</v>
      </c>
      <c r="H5" s="4">
        <v>26755000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14567000</v>
      </c>
      <c r="G7" s="7">
        <f>SUM(G8:G17)</f>
        <v>13891000</v>
      </c>
      <c r="H7" s="7">
        <f>SUM(H8:H17)</f>
        <v>11035000</v>
      </c>
    </row>
    <row r="8" spans="1:8" ht="12.75">
      <c r="A8" s="27"/>
      <c r="B8" s="27"/>
      <c r="C8" s="27"/>
      <c r="D8" s="27"/>
      <c r="E8" s="32" t="s">
        <v>9</v>
      </c>
      <c r="F8" s="14">
        <v>10567000</v>
      </c>
      <c r="G8" s="14">
        <v>10691000</v>
      </c>
      <c r="H8" s="14">
        <v>11035000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3200000</v>
      </c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41145000</v>
      </c>
      <c r="G28" s="35">
        <f>+G5+G6+G7+G18</f>
        <v>41836000</v>
      </c>
      <c r="H28" s="35">
        <f>+H5+H6+H7+H18</f>
        <v>41102000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616000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616000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616000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41761000</v>
      </c>
      <c r="G40" s="24">
        <f>+G28+G39</f>
        <v>41836000</v>
      </c>
      <c r="H40" s="24">
        <f>+H28+H39</f>
        <v>41102000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750000</v>
      </c>
      <c r="G45" s="7">
        <f>SUM(G47+G53+G59+G65+G71+G77+G83+G89+G95+G101+G107+G113)</f>
        <v>950000</v>
      </c>
      <c r="H45" s="7">
        <f>SUM(H47+H53+H59+H65+H71+H77+H83+H89+H95+H101+H107+H113)</f>
        <v>950000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750000</v>
      </c>
      <c r="G47" s="4">
        <f>SUM(G48:G51)</f>
        <v>950000</v>
      </c>
      <c r="H47" s="4">
        <f>SUM(H48:H51)</f>
        <v>950000</v>
      </c>
    </row>
    <row r="48" spans="1:8" ht="12.75">
      <c r="A48" s="27"/>
      <c r="B48" s="27"/>
      <c r="C48" s="27"/>
      <c r="D48" s="27"/>
      <c r="E48" s="9" t="s">
        <v>81</v>
      </c>
      <c r="F48" s="10">
        <v>750000</v>
      </c>
      <c r="G48" s="11">
        <v>950000</v>
      </c>
      <c r="H48" s="12">
        <v>950000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750000</v>
      </c>
      <c r="G119" s="44">
        <f>SUM(G45)</f>
        <v>950000</v>
      </c>
      <c r="H119" s="44">
        <f>SUM(H45)</f>
        <v>950000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H250"/>
  <sheetViews>
    <sheetView showGridLines="0" tabSelected="1" zoomScalePageLayoutView="0" workbookViewId="0" topLeftCell="A1">
      <pane xSplit="5" ySplit="3" topLeftCell="F22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35385000</v>
      </c>
      <c r="G5" s="4">
        <v>38823000</v>
      </c>
      <c r="H5" s="4">
        <v>42678000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20312000</v>
      </c>
      <c r="G7" s="7">
        <f>SUM(G8:G17)</f>
        <v>15542000</v>
      </c>
      <c r="H7" s="7">
        <f>SUM(H8:H17)</f>
        <v>16178000</v>
      </c>
    </row>
    <row r="8" spans="1:8" ht="12.75">
      <c r="A8" s="27"/>
      <c r="B8" s="27"/>
      <c r="C8" s="27"/>
      <c r="D8" s="27"/>
      <c r="E8" s="32" t="s">
        <v>9</v>
      </c>
      <c r="F8" s="14">
        <v>15312000</v>
      </c>
      <c r="G8" s="14">
        <v>15542000</v>
      </c>
      <c r="H8" s="14">
        <v>16178000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59112000</v>
      </c>
      <c r="G28" s="35">
        <f>+G5+G6+G7+G18</f>
        <v>57245000</v>
      </c>
      <c r="H28" s="35">
        <f>+H5+H6+H7+H18</f>
        <v>62168000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19817000</v>
      </c>
      <c r="G30" s="4">
        <f>SUM(G31:G36)</f>
        <v>8561000</v>
      </c>
      <c r="H30" s="4">
        <f>SUM(H31:H36)</f>
        <v>9032000</v>
      </c>
    </row>
    <row r="31" spans="1:8" ht="12.75">
      <c r="A31" s="27"/>
      <c r="B31" s="27"/>
      <c r="C31" s="27"/>
      <c r="D31" s="27"/>
      <c r="E31" s="32" t="s">
        <v>16</v>
      </c>
      <c r="F31" s="14">
        <v>7329000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159000</v>
      </c>
      <c r="G32" s="14">
        <v>8561000</v>
      </c>
      <c r="H32" s="14">
        <v>9032000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12329000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21517000</v>
      </c>
      <c r="G39" s="23">
        <f>+G30+G37</f>
        <v>10261000</v>
      </c>
      <c r="H39" s="23">
        <f>+H30+H37</f>
        <v>10832000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80629000</v>
      </c>
      <c r="G40" s="24">
        <f>+G28+G39</f>
        <v>67506000</v>
      </c>
      <c r="H40" s="24">
        <f>+H28+H39</f>
        <v>73000000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1194000</v>
      </c>
      <c r="G45" s="7">
        <f>SUM(G47+G53+G59+G65+G71+G77+G83+G89+G95+G101+G107+G113)</f>
        <v>1394000</v>
      </c>
      <c r="H45" s="7">
        <f>SUM(H47+H53+H59+H65+H71+H77+H83+H89+H95+H101+H107+H113)</f>
        <v>1394000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1194000</v>
      </c>
      <c r="G47" s="4">
        <f>SUM(G48:G51)</f>
        <v>1394000</v>
      </c>
      <c r="H47" s="4">
        <f>SUM(H48:H51)</f>
        <v>1394000</v>
      </c>
    </row>
    <row r="48" spans="1:8" ht="12.75">
      <c r="A48" s="27"/>
      <c r="B48" s="27"/>
      <c r="C48" s="27"/>
      <c r="D48" s="27"/>
      <c r="E48" s="9" t="s">
        <v>81</v>
      </c>
      <c r="F48" s="10">
        <v>1194000</v>
      </c>
      <c r="G48" s="11">
        <v>1394000</v>
      </c>
      <c r="H48" s="12">
        <v>1394000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1194000</v>
      </c>
      <c r="G119" s="44">
        <f>SUM(G45)</f>
        <v>1394000</v>
      </c>
      <c r="H119" s="44">
        <f>SUM(H45)</f>
        <v>1394000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H250"/>
  <sheetViews>
    <sheetView showGridLines="0" tabSelected="1" zoomScalePageLayoutView="0" workbookViewId="0" topLeftCell="A1">
      <pane xSplit="5" ySplit="3" topLeftCell="F28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20469000</v>
      </c>
      <c r="G5" s="4">
        <v>22242000</v>
      </c>
      <c r="H5" s="4">
        <v>24365000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15675000</v>
      </c>
      <c r="G7" s="7">
        <f>SUM(G8:G17)</f>
        <v>22606000</v>
      </c>
      <c r="H7" s="7">
        <f>SUM(H8:H17)</f>
        <v>49505000</v>
      </c>
    </row>
    <row r="8" spans="1:8" ht="12.75">
      <c r="A8" s="27"/>
      <c r="B8" s="27"/>
      <c r="C8" s="27"/>
      <c r="D8" s="27"/>
      <c r="E8" s="32" t="s">
        <v>9</v>
      </c>
      <c r="F8" s="14">
        <v>7975000</v>
      </c>
      <c r="G8" s="14">
        <v>8042000</v>
      </c>
      <c r="H8" s="14">
        <v>8225000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2700000</v>
      </c>
      <c r="G11" s="14">
        <v>1920000</v>
      </c>
      <c r="H11" s="14">
        <v>1280000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>
        <v>12644000</v>
      </c>
      <c r="H15" s="21">
        <v>40000000</v>
      </c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2415000</v>
      </c>
      <c r="G18" s="4">
        <f>SUM(G19:G27)</f>
        <v>2880000</v>
      </c>
      <c r="H18" s="4">
        <f>SUM(H19:H27)</f>
        <v>2880000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2880000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/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38559000</v>
      </c>
      <c r="G28" s="35">
        <f>+G5+G6+G7+G18</f>
        <v>47728000</v>
      </c>
      <c r="H28" s="35">
        <f>+H5+H6+H7+H18</f>
        <v>76750000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38559000</v>
      </c>
      <c r="G40" s="24">
        <f>+G28+G39</f>
        <v>47728000</v>
      </c>
      <c r="H40" s="24">
        <f>+H28+H39</f>
        <v>76750000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655000</v>
      </c>
      <c r="G45" s="7">
        <f>SUM(G47+G53+G59+G65+G71+G77+G83+G89+G95+G101+G107+G113)</f>
        <v>855000</v>
      </c>
      <c r="H45" s="7">
        <f>SUM(H47+H53+H59+H65+H71+H77+H83+H89+H95+H101+H107+H113)</f>
        <v>855000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655000</v>
      </c>
      <c r="G47" s="4">
        <f>SUM(G48:G51)</f>
        <v>855000</v>
      </c>
      <c r="H47" s="4">
        <f>SUM(H48:H51)</f>
        <v>855000</v>
      </c>
    </row>
    <row r="48" spans="1:8" ht="12.75">
      <c r="A48" s="27"/>
      <c r="B48" s="27"/>
      <c r="C48" s="27"/>
      <c r="D48" s="27"/>
      <c r="E48" s="9" t="s">
        <v>81</v>
      </c>
      <c r="F48" s="10">
        <v>655000</v>
      </c>
      <c r="G48" s="11">
        <v>855000</v>
      </c>
      <c r="H48" s="12">
        <v>855000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655000</v>
      </c>
      <c r="G119" s="44">
        <f>SUM(G45)</f>
        <v>855000</v>
      </c>
      <c r="H119" s="44">
        <f>SUM(H45)</f>
        <v>855000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H250"/>
  <sheetViews>
    <sheetView showGridLines="0" tabSelected="1" zoomScalePageLayoutView="0" workbookViewId="0" topLeftCell="A1">
      <pane xSplit="5" ySplit="3" topLeftCell="F31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77934000</v>
      </c>
      <c r="G5" s="4">
        <v>84739000</v>
      </c>
      <c r="H5" s="4">
        <v>92253000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48652000</v>
      </c>
      <c r="G7" s="7">
        <f>SUM(G8:G17)</f>
        <v>30210000</v>
      </c>
      <c r="H7" s="7">
        <f>SUM(H8:H17)</f>
        <v>32063000</v>
      </c>
    </row>
    <row r="8" spans="1:8" ht="12.75">
      <c r="A8" s="27"/>
      <c r="B8" s="27"/>
      <c r="C8" s="27"/>
      <c r="D8" s="27"/>
      <c r="E8" s="32" t="s">
        <v>9</v>
      </c>
      <c r="F8" s="14">
        <v>24652000</v>
      </c>
      <c r="G8" s="14">
        <v>25090000</v>
      </c>
      <c r="H8" s="14">
        <v>26303000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5120000</v>
      </c>
      <c r="H11" s="14">
        <v>5760000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10000000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7115000</v>
      </c>
      <c r="G18" s="4">
        <f>SUM(G19:G27)</f>
        <v>7000000</v>
      </c>
      <c r="H18" s="4">
        <f>SUM(H19:H27)</f>
        <v>7000000</v>
      </c>
    </row>
    <row r="19" spans="1:8" ht="12.75">
      <c r="A19" s="27"/>
      <c r="B19" s="27"/>
      <c r="C19" s="27"/>
      <c r="D19" s="27"/>
      <c r="E19" s="32" t="s">
        <v>20</v>
      </c>
      <c r="F19" s="21">
        <v>4115000</v>
      </c>
      <c r="G19" s="21">
        <v>3000000</v>
      </c>
      <c r="H19" s="21">
        <v>3000000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/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3000000</v>
      </c>
      <c r="G24" s="14">
        <v>4000000</v>
      </c>
      <c r="H24" s="14">
        <v>4000000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133701000</v>
      </c>
      <c r="G28" s="35">
        <f>+G5+G6+G7+G18</f>
        <v>121949000</v>
      </c>
      <c r="H28" s="35">
        <f>+H5+H6+H7+H18</f>
        <v>131316000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75536000</v>
      </c>
      <c r="G30" s="4">
        <f>SUM(G31:G36)</f>
        <v>31594000</v>
      </c>
      <c r="H30" s="4">
        <f>SUM(H31:H36)</f>
        <v>25181000</v>
      </c>
    </row>
    <row r="31" spans="1:8" ht="12.75">
      <c r="A31" s="27"/>
      <c r="B31" s="27"/>
      <c r="C31" s="27"/>
      <c r="D31" s="27"/>
      <c r="E31" s="32" t="s">
        <v>16</v>
      </c>
      <c r="F31" s="14">
        <v>20000000</v>
      </c>
      <c r="G31" s="14">
        <v>31422000</v>
      </c>
      <c r="H31" s="14">
        <v>25000000</v>
      </c>
    </row>
    <row r="32" spans="1:8" ht="12.75">
      <c r="A32" s="27"/>
      <c r="B32" s="27"/>
      <c r="C32" s="27"/>
      <c r="D32" s="27"/>
      <c r="E32" s="32" t="s">
        <v>31</v>
      </c>
      <c r="F32" s="14">
        <v>3326000</v>
      </c>
      <c r="G32" s="14">
        <v>172000</v>
      </c>
      <c r="H32" s="14">
        <v>181000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52210000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1055000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1055000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76591000</v>
      </c>
      <c r="G39" s="23">
        <f>+G30+G37</f>
        <v>31594000</v>
      </c>
      <c r="H39" s="23">
        <f>+H30+H37</f>
        <v>25181000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210292000</v>
      </c>
      <c r="G40" s="24">
        <f>+G28+G39</f>
        <v>153543000</v>
      </c>
      <c r="H40" s="24">
        <f>+H28+H39</f>
        <v>156497000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2930000</v>
      </c>
      <c r="G45" s="7">
        <f>SUM(G47+G53+G59+G65+G71+G77+G83+G89+G95+G101+G107+G113)</f>
        <v>3130000</v>
      </c>
      <c r="H45" s="7">
        <f>SUM(H47+H53+H59+H65+H71+H77+H83+H89+H95+H101+H107+H113)</f>
        <v>3130000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2930000</v>
      </c>
      <c r="G47" s="4">
        <f>SUM(G48:G51)</f>
        <v>3130000</v>
      </c>
      <c r="H47" s="4">
        <f>SUM(H48:H51)</f>
        <v>3130000</v>
      </c>
    </row>
    <row r="48" spans="1:8" ht="12.75">
      <c r="A48" s="27"/>
      <c r="B48" s="27"/>
      <c r="C48" s="27"/>
      <c r="D48" s="27"/>
      <c r="E48" s="9" t="s">
        <v>81</v>
      </c>
      <c r="F48" s="10">
        <v>2930000</v>
      </c>
      <c r="G48" s="11">
        <v>3130000</v>
      </c>
      <c r="H48" s="12">
        <v>3130000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2930000</v>
      </c>
      <c r="G119" s="44">
        <f>SUM(G45)</f>
        <v>3130000</v>
      </c>
      <c r="H119" s="44">
        <f>SUM(H45)</f>
        <v>3130000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H250"/>
  <sheetViews>
    <sheetView showGridLines="0" tabSelected="1" zoomScalePageLayoutView="0" workbookViewId="0" topLeftCell="A1">
      <pane xSplit="5" ySplit="3" topLeftCell="F28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69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66094000</v>
      </c>
      <c r="G5" s="4">
        <v>69284000</v>
      </c>
      <c r="H5" s="4">
        <v>72111000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2866000</v>
      </c>
      <c r="G7" s="7">
        <f>SUM(G8:G17)</f>
        <v>3035000</v>
      </c>
      <c r="H7" s="7">
        <f>SUM(H8:H17)</f>
        <v>3211000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2866000</v>
      </c>
      <c r="G13" s="14">
        <v>3035000</v>
      </c>
      <c r="H13" s="14">
        <v>3211000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1000000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/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69960000</v>
      </c>
      <c r="G28" s="35">
        <f>+G5+G6+G7+G18</f>
        <v>73319000</v>
      </c>
      <c r="H28" s="35">
        <f>+H5+H6+H7+H18</f>
        <v>76322000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69960000</v>
      </c>
      <c r="G40" s="24">
        <f>+G28+G39</f>
        <v>73319000</v>
      </c>
      <c r="H40" s="24">
        <f>+H28+H39</f>
        <v>76322000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388000</v>
      </c>
      <c r="G45" s="7">
        <f>SUM(G47+G53+G59+G65+G71+G77+G83+G89+G95+G101+G107+G113)</f>
        <v>246000</v>
      </c>
      <c r="H45" s="7">
        <f>SUM(H47+H53+H59+H65+H71+H77+H83+H89+H95+H101+H107+H113)</f>
        <v>259000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7"/>
      <c r="B48" s="27"/>
      <c r="C48" s="27"/>
      <c r="D48" s="27"/>
      <c r="E48" s="9" t="s">
        <v>81</v>
      </c>
      <c r="F48" s="10"/>
      <c r="G48" s="11"/>
      <c r="H48" s="12"/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388000</v>
      </c>
      <c r="G53" s="4">
        <f>SUM(G54:G57)</f>
        <v>246000</v>
      </c>
      <c r="H53" s="4">
        <f>SUM(H54:H57)</f>
        <v>259000</v>
      </c>
    </row>
    <row r="54" spans="1:8" ht="12.75">
      <c r="A54" s="27"/>
      <c r="B54" s="27"/>
      <c r="C54" s="27"/>
      <c r="D54" s="27"/>
      <c r="E54" s="9" t="s">
        <v>82</v>
      </c>
      <c r="F54" s="10">
        <v>388000</v>
      </c>
      <c r="G54" s="11">
        <v>246000</v>
      </c>
      <c r="H54" s="12">
        <v>259000</v>
      </c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388000</v>
      </c>
      <c r="G119" s="44">
        <f>SUM(G45)</f>
        <v>246000</v>
      </c>
      <c r="H119" s="44">
        <f>SUM(H45)</f>
        <v>259000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H250"/>
  <sheetViews>
    <sheetView showGridLines="0" tabSelected="1" zoomScalePageLayoutView="0" workbookViewId="0" topLeftCell="A1">
      <pane xSplit="5" ySplit="3" topLeftCell="F31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70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172437000</v>
      </c>
      <c r="G5" s="4">
        <v>188812000</v>
      </c>
      <c r="H5" s="4">
        <v>206040000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278063000</v>
      </c>
      <c r="G7" s="7">
        <f>SUM(G8:G17)</f>
        <v>223440000</v>
      </c>
      <c r="H7" s="7">
        <f>SUM(H8:H17)</f>
        <v>74193000</v>
      </c>
    </row>
    <row r="8" spans="1:8" ht="12.75">
      <c r="A8" s="27"/>
      <c r="B8" s="27"/>
      <c r="C8" s="27"/>
      <c r="D8" s="27"/>
      <c r="E8" s="32" t="s">
        <v>9</v>
      </c>
      <c r="F8" s="14">
        <v>48816000</v>
      </c>
      <c r="G8" s="14">
        <v>49793000</v>
      </c>
      <c r="H8" s="14">
        <v>52497000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29997000</v>
      </c>
      <c r="G11" s="14">
        <v>19200000</v>
      </c>
      <c r="H11" s="14">
        <v>16000000</v>
      </c>
    </row>
    <row r="12" spans="1:8" ht="12.75">
      <c r="A12" s="27"/>
      <c r="B12" s="27"/>
      <c r="C12" s="27"/>
      <c r="D12" s="27"/>
      <c r="E12" s="32" t="s">
        <v>13</v>
      </c>
      <c r="F12" s="21">
        <v>171699000</v>
      </c>
      <c r="G12" s="21">
        <v>154447000</v>
      </c>
      <c r="H12" s="21">
        <v>5696000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10551000</v>
      </c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17000000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15637000</v>
      </c>
      <c r="G18" s="4">
        <f>SUM(G19:G27)</f>
        <v>10700000</v>
      </c>
      <c r="H18" s="4">
        <f>SUM(H19:H27)</f>
        <v>10700000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3137000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3800000</v>
      </c>
      <c r="G22" s="14">
        <v>4000000</v>
      </c>
      <c r="H22" s="14">
        <v>4000000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7000000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466137000</v>
      </c>
      <c r="G28" s="35">
        <f>+G5+G6+G7+G18</f>
        <v>422952000</v>
      </c>
      <c r="H28" s="35">
        <f>+H5+H6+H7+H18</f>
        <v>290933000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41200000</v>
      </c>
      <c r="G30" s="4">
        <f>SUM(G31:G36)</f>
        <v>17149000</v>
      </c>
      <c r="H30" s="4">
        <f>SUM(H31:H36)</f>
        <v>18081000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>
        <v>16949000</v>
      </c>
      <c r="H32" s="14">
        <v>17881000</v>
      </c>
    </row>
    <row r="33" spans="1:8" ht="12.75">
      <c r="A33" s="27"/>
      <c r="B33" s="27"/>
      <c r="C33" s="27"/>
      <c r="D33" s="27"/>
      <c r="E33" s="32" t="s">
        <v>32</v>
      </c>
      <c r="F33" s="14">
        <v>200000</v>
      </c>
      <c r="G33" s="14">
        <v>200000</v>
      </c>
      <c r="H33" s="14">
        <v>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41000000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2750000</v>
      </c>
      <c r="G37" s="4">
        <f>SUM(G38:G38)</f>
        <v>2000000</v>
      </c>
      <c r="H37" s="4">
        <f>SUM(H38:H38)</f>
        <v>500000</v>
      </c>
    </row>
    <row r="38" spans="1:8" ht="12.75">
      <c r="A38" s="27"/>
      <c r="B38" s="27"/>
      <c r="C38" s="27"/>
      <c r="D38" s="27"/>
      <c r="E38" s="32" t="s">
        <v>21</v>
      </c>
      <c r="F38" s="21">
        <v>2750000</v>
      </c>
      <c r="G38" s="21">
        <v>2000000</v>
      </c>
      <c r="H38" s="21">
        <v>500000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43950000</v>
      </c>
      <c r="G39" s="23">
        <f>+G30+G37</f>
        <v>19149000</v>
      </c>
      <c r="H39" s="23">
        <f>+H30+H37</f>
        <v>18581000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510087000</v>
      </c>
      <c r="G40" s="24">
        <f>+G28+G39</f>
        <v>442101000</v>
      </c>
      <c r="H40" s="24">
        <f>+H28+H39</f>
        <v>309514000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7800000</v>
      </c>
      <c r="G45" s="7">
        <f>SUM(G47+G53+G59+G65+G71+G77+G83+G89+G95+G101+G107+G113)</f>
        <v>8000000</v>
      </c>
      <c r="H45" s="7">
        <f>SUM(H47+H53+H59+H65+H71+H77+H83+H89+H95+H101+H107+H113)</f>
        <v>8000000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7800000</v>
      </c>
      <c r="G47" s="4">
        <f>SUM(G48:G51)</f>
        <v>8000000</v>
      </c>
      <c r="H47" s="4">
        <f>SUM(H48:H51)</f>
        <v>8000000</v>
      </c>
    </row>
    <row r="48" spans="1:8" ht="12.75">
      <c r="A48" s="27"/>
      <c r="B48" s="27"/>
      <c r="C48" s="27"/>
      <c r="D48" s="27"/>
      <c r="E48" s="9" t="s">
        <v>81</v>
      </c>
      <c r="F48" s="10">
        <v>7800000</v>
      </c>
      <c r="G48" s="11">
        <v>8000000</v>
      </c>
      <c r="H48" s="12">
        <v>8000000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7800000</v>
      </c>
      <c r="G119" s="44">
        <f>SUM(G45)</f>
        <v>8000000</v>
      </c>
      <c r="H119" s="44">
        <f>SUM(H45)</f>
        <v>8000000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71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76057000</v>
      </c>
      <c r="G5" s="4">
        <v>83956000</v>
      </c>
      <c r="H5" s="4">
        <v>91218000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27710000</v>
      </c>
      <c r="G7" s="7">
        <f>SUM(G8:G17)</f>
        <v>20807000</v>
      </c>
      <c r="H7" s="7">
        <f>SUM(H8:H17)</f>
        <v>22324000</v>
      </c>
    </row>
    <row r="8" spans="1:8" ht="12.75">
      <c r="A8" s="27"/>
      <c r="B8" s="27"/>
      <c r="C8" s="27"/>
      <c r="D8" s="27"/>
      <c r="E8" s="32" t="s">
        <v>9</v>
      </c>
      <c r="F8" s="14">
        <v>19210000</v>
      </c>
      <c r="G8" s="14">
        <v>19527000</v>
      </c>
      <c r="H8" s="14">
        <v>20404000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>
        <v>1280000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7500000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3499000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1084000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107266000</v>
      </c>
      <c r="G28" s="35">
        <f>+G5+G6+G7+G18</f>
        <v>107643000</v>
      </c>
      <c r="H28" s="35">
        <f>+H5+H6+H7+H18</f>
        <v>116854000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5319000</v>
      </c>
      <c r="G30" s="4">
        <f>SUM(G31:G36)</f>
        <v>8016000</v>
      </c>
      <c r="H30" s="4">
        <f>SUM(H31:H36)</f>
        <v>8457000</v>
      </c>
    </row>
    <row r="31" spans="1:8" ht="12.75">
      <c r="A31" s="27"/>
      <c r="B31" s="27"/>
      <c r="C31" s="27"/>
      <c r="D31" s="27"/>
      <c r="E31" s="32" t="s">
        <v>16</v>
      </c>
      <c r="F31" s="14">
        <v>5000000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319000</v>
      </c>
      <c r="G32" s="14">
        <v>8016000</v>
      </c>
      <c r="H32" s="14">
        <v>8457000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5319000</v>
      </c>
      <c r="G39" s="23">
        <f>+G30+G37</f>
        <v>8016000</v>
      </c>
      <c r="H39" s="23">
        <f>+H30+H37</f>
        <v>8457000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112585000</v>
      </c>
      <c r="G40" s="24">
        <f>+G28+G39</f>
        <v>115659000</v>
      </c>
      <c r="H40" s="24">
        <f>+H28+H39</f>
        <v>125311000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620000</v>
      </c>
      <c r="G45" s="7">
        <f>SUM(G47+G53+G59+G65+G71+G77+G83+G89+G95+G101+G107+G113)</f>
        <v>820000</v>
      </c>
      <c r="H45" s="7">
        <f>SUM(H47+H53+H59+H65+H71+H77+H83+H89+H95+H101+H107+H113)</f>
        <v>820000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620000</v>
      </c>
      <c r="G47" s="4">
        <f>SUM(G48:G51)</f>
        <v>820000</v>
      </c>
      <c r="H47" s="4">
        <f>SUM(H48:H51)</f>
        <v>820000</v>
      </c>
    </row>
    <row r="48" spans="1:8" ht="12.75">
      <c r="A48" s="27"/>
      <c r="B48" s="27"/>
      <c r="C48" s="27"/>
      <c r="D48" s="27"/>
      <c r="E48" s="9" t="s">
        <v>81</v>
      </c>
      <c r="F48" s="10">
        <v>620000</v>
      </c>
      <c r="G48" s="11">
        <v>820000</v>
      </c>
      <c r="H48" s="12">
        <v>820000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620000</v>
      </c>
      <c r="G119" s="44">
        <f>SUM(G45)</f>
        <v>820000</v>
      </c>
      <c r="H119" s="44">
        <f>SUM(H45)</f>
        <v>820000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38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141895000</v>
      </c>
      <c r="G5" s="4">
        <v>157567000</v>
      </c>
      <c r="H5" s="4">
        <v>174003000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108793000</v>
      </c>
      <c r="G7" s="7">
        <f>SUM(G8:G17)</f>
        <v>151502000</v>
      </c>
      <c r="H7" s="7">
        <f>SUM(H8:H17)</f>
        <v>98453000</v>
      </c>
    </row>
    <row r="8" spans="1:8" ht="12.75">
      <c r="A8" s="27"/>
      <c r="B8" s="27"/>
      <c r="C8" s="27"/>
      <c r="D8" s="27"/>
      <c r="E8" s="32" t="s">
        <v>9</v>
      </c>
      <c r="F8" s="14">
        <v>62793000</v>
      </c>
      <c r="G8" s="14">
        <v>53302000</v>
      </c>
      <c r="H8" s="14">
        <v>56218000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</v>
      </c>
      <c r="G11" s="14">
        <v>3200000</v>
      </c>
      <c r="H11" s="14">
        <v>2560000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45000000</v>
      </c>
      <c r="G16" s="14">
        <v>95000000</v>
      </c>
      <c r="H16" s="14">
        <v>39675000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3215000</v>
      </c>
      <c r="G18" s="4">
        <f>SUM(G19:G27)</f>
        <v>2680000</v>
      </c>
      <c r="H18" s="4">
        <f>SUM(H19:H27)</f>
        <v>3112000</v>
      </c>
    </row>
    <row r="19" spans="1:8" ht="12.75">
      <c r="A19" s="27"/>
      <c r="B19" s="27"/>
      <c r="C19" s="27"/>
      <c r="D19" s="27"/>
      <c r="E19" s="32" t="s">
        <v>20</v>
      </c>
      <c r="F19" s="21">
        <v>2215000</v>
      </c>
      <c r="G19" s="21">
        <v>2680000</v>
      </c>
      <c r="H19" s="21">
        <v>3112000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253903000</v>
      </c>
      <c r="G28" s="35">
        <f>+G5+G6+G7+G18</f>
        <v>311749000</v>
      </c>
      <c r="H28" s="35">
        <f>+H5+H6+H7+H18</f>
        <v>275568000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83853000</v>
      </c>
      <c r="G30" s="4">
        <f>SUM(G31:G36)</f>
        <v>60782000</v>
      </c>
      <c r="H30" s="4">
        <f>SUM(H31:H36)</f>
        <v>64125000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83853000</v>
      </c>
      <c r="G32" s="14">
        <v>60782000</v>
      </c>
      <c r="H32" s="14">
        <v>64125000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83853000</v>
      </c>
      <c r="G39" s="23">
        <f>+G30+G37</f>
        <v>60782000</v>
      </c>
      <c r="H39" s="23">
        <f>+H30+H37</f>
        <v>64125000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337756000</v>
      </c>
      <c r="G40" s="24">
        <f>+G28+G39</f>
        <v>372531000</v>
      </c>
      <c r="H40" s="24">
        <f>+H28+H39</f>
        <v>339693000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1821000</v>
      </c>
      <c r="G45" s="7">
        <f>SUM(G47+G53+G59+G65+G71+G77+G83+G89+G95+G101+G107+G113)</f>
        <v>1821000</v>
      </c>
      <c r="H45" s="7">
        <f>SUM(H47+H53+H59+H65+H71+H77+H83+H89+H95+H101+H107+H113)</f>
        <v>1566000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1821000</v>
      </c>
      <c r="G47" s="4">
        <f>SUM(G48:G51)</f>
        <v>1821000</v>
      </c>
      <c r="H47" s="4">
        <f>SUM(H48:H51)</f>
        <v>1566000</v>
      </c>
    </row>
    <row r="48" spans="1:8" ht="12.75">
      <c r="A48" s="27"/>
      <c r="B48" s="27"/>
      <c r="C48" s="27"/>
      <c r="D48" s="27"/>
      <c r="E48" s="9" t="s">
        <v>81</v>
      </c>
      <c r="F48" s="10">
        <v>1821000</v>
      </c>
      <c r="G48" s="11">
        <v>1821000</v>
      </c>
      <c r="H48" s="12">
        <v>1566000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1821000</v>
      </c>
      <c r="G119" s="44">
        <f>SUM(G45)</f>
        <v>1821000</v>
      </c>
      <c r="H119" s="44">
        <f>SUM(H45)</f>
        <v>1566000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H250"/>
  <sheetViews>
    <sheetView showGridLines="0" tabSelected="1" zoomScalePageLayoutView="0" workbookViewId="0" topLeftCell="A1">
      <pane xSplit="5" ySplit="3" topLeftCell="F22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72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41743000</v>
      </c>
      <c r="G5" s="4">
        <v>45699000</v>
      </c>
      <c r="H5" s="4">
        <v>49114000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20029000</v>
      </c>
      <c r="G7" s="7">
        <f>SUM(G8:G17)</f>
        <v>23963000</v>
      </c>
      <c r="H7" s="7">
        <f>SUM(H8:H17)</f>
        <v>14735000</v>
      </c>
    </row>
    <row r="8" spans="1:8" ht="12.75">
      <c r="A8" s="27"/>
      <c r="B8" s="27"/>
      <c r="C8" s="27"/>
      <c r="D8" s="27"/>
      <c r="E8" s="32" t="s">
        <v>9</v>
      </c>
      <c r="F8" s="14">
        <v>11029000</v>
      </c>
      <c r="G8" s="14">
        <v>11163000</v>
      </c>
      <c r="H8" s="14">
        <v>11535000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</v>
      </c>
      <c r="G11" s="14">
        <v>12800000</v>
      </c>
      <c r="H11" s="14">
        <v>3200000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64742000</v>
      </c>
      <c r="G28" s="35">
        <f>+G5+G6+G7+G18</f>
        <v>72097000</v>
      </c>
      <c r="H28" s="35">
        <f>+H5+H6+H7+H18</f>
        <v>66716000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10137000</v>
      </c>
      <c r="G30" s="4">
        <f>SUM(G31:G36)</f>
        <v>24185000</v>
      </c>
      <c r="H30" s="4">
        <f>SUM(H31:H36)</f>
        <v>22352000</v>
      </c>
    </row>
    <row r="31" spans="1:8" ht="12.75">
      <c r="A31" s="27"/>
      <c r="B31" s="27"/>
      <c r="C31" s="27"/>
      <c r="D31" s="27"/>
      <c r="E31" s="32" t="s">
        <v>16</v>
      </c>
      <c r="F31" s="14">
        <v>10137000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>
        <v>24185000</v>
      </c>
      <c r="H32" s="14">
        <v>22352000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10137000</v>
      </c>
      <c r="G39" s="23">
        <f>+G30+G37</f>
        <v>24185000</v>
      </c>
      <c r="H39" s="23">
        <f>+H30+H37</f>
        <v>22352000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74879000</v>
      </c>
      <c r="G40" s="24">
        <f>+G28+G39</f>
        <v>96282000</v>
      </c>
      <c r="H40" s="24">
        <f>+H28+H39</f>
        <v>89068000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950000</v>
      </c>
      <c r="G45" s="7">
        <f>SUM(G47+G53+G59+G65+G71+G77+G83+G89+G95+G101+G107+G113)</f>
        <v>1150000</v>
      </c>
      <c r="H45" s="7">
        <f>SUM(H47+H53+H59+H65+H71+H77+H83+H89+H95+H101+H107+H113)</f>
        <v>1150000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950000</v>
      </c>
      <c r="G47" s="4">
        <f>SUM(G48:G51)</f>
        <v>1150000</v>
      </c>
      <c r="H47" s="4">
        <f>SUM(H48:H51)</f>
        <v>1150000</v>
      </c>
    </row>
    <row r="48" spans="1:8" ht="12.75">
      <c r="A48" s="27"/>
      <c r="B48" s="27"/>
      <c r="C48" s="27"/>
      <c r="D48" s="27"/>
      <c r="E48" s="9" t="s">
        <v>81</v>
      </c>
      <c r="F48" s="10">
        <v>950000</v>
      </c>
      <c r="G48" s="11">
        <v>1150000</v>
      </c>
      <c r="H48" s="12">
        <v>1150000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950000</v>
      </c>
      <c r="G119" s="44">
        <f>SUM(G45)</f>
        <v>1150000</v>
      </c>
      <c r="H119" s="44">
        <f>SUM(H45)</f>
        <v>1150000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H250"/>
  <sheetViews>
    <sheetView showGridLines="0" tabSelected="1" zoomScalePageLayoutView="0" workbookViewId="0" topLeftCell="A1">
      <pane xSplit="5" ySplit="3" topLeftCell="F37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73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94534000</v>
      </c>
      <c r="G5" s="4">
        <v>103413000</v>
      </c>
      <c r="H5" s="4">
        <v>111092000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60292000</v>
      </c>
      <c r="G7" s="7">
        <f>SUM(G8:G17)</f>
        <v>63825000</v>
      </c>
      <c r="H7" s="7">
        <f>SUM(H8:H17)</f>
        <v>67033000</v>
      </c>
    </row>
    <row r="8" spans="1:8" ht="12.75">
      <c r="A8" s="27"/>
      <c r="B8" s="27"/>
      <c r="C8" s="27"/>
      <c r="D8" s="27"/>
      <c r="E8" s="32" t="s">
        <v>9</v>
      </c>
      <c r="F8" s="14">
        <v>37092000</v>
      </c>
      <c r="G8" s="14">
        <v>26265000</v>
      </c>
      <c r="H8" s="14">
        <v>27548000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3200000</v>
      </c>
      <c r="G11" s="14">
        <v>2560000</v>
      </c>
      <c r="H11" s="14">
        <v>2560000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20000000</v>
      </c>
      <c r="G16" s="14">
        <v>35000000</v>
      </c>
      <c r="H16" s="14">
        <v>36925000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2215000</v>
      </c>
      <c r="G18" s="4">
        <f>SUM(G19:G27)</f>
        <v>2680000</v>
      </c>
      <c r="H18" s="4">
        <f>SUM(H19:H27)</f>
        <v>3112000</v>
      </c>
    </row>
    <row r="19" spans="1:8" ht="12.75">
      <c r="A19" s="27"/>
      <c r="B19" s="27"/>
      <c r="C19" s="27"/>
      <c r="D19" s="27"/>
      <c r="E19" s="32" t="s">
        <v>20</v>
      </c>
      <c r="F19" s="21">
        <v>2215000</v>
      </c>
      <c r="G19" s="21">
        <v>2680000</v>
      </c>
      <c r="H19" s="21">
        <v>3112000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/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157041000</v>
      </c>
      <c r="G28" s="35">
        <f>+G5+G6+G7+G18</f>
        <v>169918000</v>
      </c>
      <c r="H28" s="35">
        <f>+H5+H6+H7+H18</f>
        <v>181237000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1596000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1596000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1596000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158637000</v>
      </c>
      <c r="G40" s="24">
        <f>+G28+G39</f>
        <v>169918000</v>
      </c>
      <c r="H40" s="24">
        <f>+H28+H39</f>
        <v>181237000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869000</v>
      </c>
      <c r="G45" s="7">
        <f>SUM(G47+G53+G59+G65+G71+G77+G83+G89+G95+G101+G107+G113)</f>
        <v>1122000</v>
      </c>
      <c r="H45" s="7">
        <f>SUM(H47+H53+H59+H65+H71+H77+H83+H89+H95+H101+H107+H113)</f>
        <v>1122000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869000</v>
      </c>
      <c r="G47" s="4">
        <f>SUM(G48:G51)</f>
        <v>1122000</v>
      </c>
      <c r="H47" s="4">
        <f>SUM(H48:H51)</f>
        <v>1122000</v>
      </c>
    </row>
    <row r="48" spans="1:8" ht="12.75">
      <c r="A48" s="27"/>
      <c r="B48" s="27"/>
      <c r="C48" s="27"/>
      <c r="D48" s="27"/>
      <c r="E48" s="9" t="s">
        <v>81</v>
      </c>
      <c r="F48" s="10">
        <v>869000</v>
      </c>
      <c r="G48" s="11">
        <v>1122000</v>
      </c>
      <c r="H48" s="12">
        <v>1122000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869000</v>
      </c>
      <c r="G119" s="44">
        <f>SUM(G45)</f>
        <v>1122000</v>
      </c>
      <c r="H119" s="44">
        <f>SUM(H45)</f>
        <v>1122000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H250"/>
  <sheetViews>
    <sheetView showGridLines="0" tabSelected="1" zoomScalePageLayoutView="0" workbookViewId="0" topLeftCell="A1">
      <pane xSplit="5" ySplit="3" topLeftCell="F31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74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116209000</v>
      </c>
      <c r="G5" s="4">
        <v>120350000</v>
      </c>
      <c r="H5" s="4">
        <v>124125000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2521000</v>
      </c>
      <c r="G7" s="7">
        <f>SUM(G8:G17)</f>
        <v>2670000</v>
      </c>
      <c r="H7" s="7">
        <f>SUM(H8:H17)</f>
        <v>2825000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2521000</v>
      </c>
      <c r="G13" s="14">
        <v>2670000</v>
      </c>
      <c r="H13" s="14">
        <v>2825000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2113000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1113000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120843000</v>
      </c>
      <c r="G28" s="35">
        <f>+G5+G6+G7+G18</f>
        <v>124020000</v>
      </c>
      <c r="H28" s="35">
        <f>+H5+H6+H7+H18</f>
        <v>127950000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120843000</v>
      </c>
      <c r="G40" s="24">
        <f>+G28+G39</f>
        <v>124020000</v>
      </c>
      <c r="H40" s="24">
        <f>+H28+H39</f>
        <v>127950000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388000</v>
      </c>
      <c r="G45" s="7">
        <f>SUM(G47+G53+G59+G65+G71+G77+G83+G89+G95+G101+G107+G113)</f>
        <v>246000</v>
      </c>
      <c r="H45" s="7">
        <f>SUM(H47+H53+H59+H65+H71+H77+H83+H89+H95+H101+H107+H113)</f>
        <v>259000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7"/>
      <c r="B48" s="27"/>
      <c r="C48" s="27"/>
      <c r="D48" s="27"/>
      <c r="E48" s="9" t="s">
        <v>81</v>
      </c>
      <c r="F48" s="10"/>
      <c r="G48" s="11"/>
      <c r="H48" s="12"/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388000</v>
      </c>
      <c r="G53" s="4">
        <f>SUM(G54:G57)</f>
        <v>246000</v>
      </c>
      <c r="H53" s="4">
        <f>SUM(H54:H57)</f>
        <v>259000</v>
      </c>
    </row>
    <row r="54" spans="1:8" ht="12.75">
      <c r="A54" s="27"/>
      <c r="B54" s="27"/>
      <c r="C54" s="27"/>
      <c r="D54" s="27"/>
      <c r="E54" s="9" t="s">
        <v>82</v>
      </c>
      <c r="F54" s="10">
        <v>388000</v>
      </c>
      <c r="G54" s="11">
        <v>246000</v>
      </c>
      <c r="H54" s="12">
        <v>259000</v>
      </c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388000</v>
      </c>
      <c r="G119" s="44">
        <f>SUM(G45)</f>
        <v>246000</v>
      </c>
      <c r="H119" s="44">
        <f>SUM(H45)</f>
        <v>259000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50"/>
  <sheetViews>
    <sheetView showGridLines="0" tabSelected="1" zoomScalePageLayoutView="0" workbookViewId="0" topLeftCell="A1">
      <pane xSplit="5" ySplit="3" topLeftCell="F22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39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33008000</v>
      </c>
      <c r="G5" s="4">
        <v>37204000</v>
      </c>
      <c r="H5" s="4">
        <v>42363000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73335000</v>
      </c>
      <c r="G7" s="7">
        <f>SUM(G8:G17)</f>
        <v>102940000</v>
      </c>
      <c r="H7" s="7">
        <f>SUM(H8:H17)</f>
        <v>125151000</v>
      </c>
    </row>
    <row r="8" spans="1:8" ht="12.75">
      <c r="A8" s="27"/>
      <c r="B8" s="27"/>
      <c r="C8" s="27"/>
      <c r="D8" s="27"/>
      <c r="E8" s="32" t="s">
        <v>9</v>
      </c>
      <c r="F8" s="14">
        <v>13713000</v>
      </c>
      <c r="G8" s="14">
        <v>11853000</v>
      </c>
      <c r="H8" s="14">
        <v>12266000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18035000</v>
      </c>
      <c r="G11" s="14">
        <v>35087000</v>
      </c>
      <c r="H11" s="14">
        <v>35115000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21587000</v>
      </c>
      <c r="G15" s="21">
        <v>31000000</v>
      </c>
      <c r="H15" s="21">
        <v>51395000</v>
      </c>
    </row>
    <row r="16" spans="1:8" ht="12.75">
      <c r="A16" s="27"/>
      <c r="B16" s="27"/>
      <c r="C16" s="27"/>
      <c r="D16" s="27"/>
      <c r="E16" s="32" t="s">
        <v>17</v>
      </c>
      <c r="F16" s="14">
        <v>20000000</v>
      </c>
      <c r="G16" s="14">
        <v>25000000</v>
      </c>
      <c r="H16" s="14">
        <v>26375000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3005000</v>
      </c>
      <c r="G18" s="4">
        <f>SUM(G19:G27)</f>
        <v>1770000</v>
      </c>
      <c r="H18" s="4">
        <f>SUM(H19:H27)</f>
        <v>1770000</v>
      </c>
    </row>
    <row r="19" spans="1:8" ht="12.75">
      <c r="A19" s="27"/>
      <c r="B19" s="27"/>
      <c r="C19" s="27"/>
      <c r="D19" s="27"/>
      <c r="E19" s="32" t="s">
        <v>20</v>
      </c>
      <c r="F19" s="21">
        <v>1770000</v>
      </c>
      <c r="G19" s="21">
        <v>1770000</v>
      </c>
      <c r="H19" s="21">
        <v>1770000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1235000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109348000</v>
      </c>
      <c r="G28" s="35">
        <f>+G5+G6+G7+G18</f>
        <v>141914000</v>
      </c>
      <c r="H28" s="35">
        <f>+H5+H6+H7+H18</f>
        <v>169284000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6340000</v>
      </c>
      <c r="G30" s="4">
        <f>SUM(G31:G36)</f>
        <v>72358000</v>
      </c>
      <c r="H30" s="4">
        <f>SUM(H31:H36)</f>
        <v>76337000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6340000</v>
      </c>
      <c r="G32" s="14">
        <v>72358000</v>
      </c>
      <c r="H32" s="14">
        <v>76337000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6340000</v>
      </c>
      <c r="G39" s="23">
        <f>+G30+G37</f>
        <v>72358000</v>
      </c>
      <c r="H39" s="23">
        <f>+H30+H37</f>
        <v>76337000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115688000</v>
      </c>
      <c r="G40" s="24">
        <f>+G28+G39</f>
        <v>214272000</v>
      </c>
      <c r="H40" s="24">
        <f>+H28+H39</f>
        <v>245621000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1203000</v>
      </c>
      <c r="G45" s="7">
        <f>SUM(G47+G53+G59+G65+G71+G77+G83+G89+G95+G101+G107+G113)</f>
        <v>1203000</v>
      </c>
      <c r="H45" s="7">
        <f>SUM(H47+H53+H59+H65+H71+H77+H83+H89+H95+H101+H107+H113)</f>
        <v>1035000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1203000</v>
      </c>
      <c r="G47" s="4">
        <f>SUM(G48:G51)</f>
        <v>1203000</v>
      </c>
      <c r="H47" s="4">
        <f>SUM(H48:H51)</f>
        <v>1035000</v>
      </c>
    </row>
    <row r="48" spans="1:8" ht="12.75">
      <c r="A48" s="27"/>
      <c r="B48" s="27"/>
      <c r="C48" s="27"/>
      <c r="D48" s="27"/>
      <c r="E48" s="9" t="s">
        <v>81</v>
      </c>
      <c r="F48" s="10">
        <v>1203000</v>
      </c>
      <c r="G48" s="11">
        <v>1203000</v>
      </c>
      <c r="H48" s="12">
        <v>1035000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1203000</v>
      </c>
      <c r="G119" s="44">
        <f>SUM(G45)</f>
        <v>1203000</v>
      </c>
      <c r="H119" s="44">
        <f>SUM(H45)</f>
        <v>1035000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50"/>
  <sheetViews>
    <sheetView showGridLines="0" tabSelected="1" zoomScalePageLayoutView="0" workbookViewId="0" topLeftCell="A1">
      <pane xSplit="5" ySplit="3" topLeftCell="F37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40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85253000</v>
      </c>
      <c r="G5" s="4">
        <v>89326000</v>
      </c>
      <c r="H5" s="4">
        <v>93411000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1983000</v>
      </c>
      <c r="G7" s="7">
        <f>SUM(G8:G17)</f>
        <v>2100000</v>
      </c>
      <c r="H7" s="7">
        <f>SUM(H8:H17)</f>
        <v>2222000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1983000</v>
      </c>
      <c r="G13" s="14">
        <v>2100000</v>
      </c>
      <c r="H13" s="14">
        <v>2222000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5200000</v>
      </c>
      <c r="G18" s="4">
        <f>SUM(G19:G27)</f>
        <v>5465000</v>
      </c>
      <c r="H18" s="4">
        <f>SUM(H19:H27)</f>
        <v>5500000</v>
      </c>
    </row>
    <row r="19" spans="1:8" ht="12.75">
      <c r="A19" s="27"/>
      <c r="B19" s="27"/>
      <c r="C19" s="27"/>
      <c r="D19" s="27"/>
      <c r="E19" s="32" t="s">
        <v>20</v>
      </c>
      <c r="F19" s="21">
        <v>1000000</v>
      </c>
      <c r="G19" s="21">
        <v>1465000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3200000</v>
      </c>
      <c r="G22" s="14">
        <v>4000000</v>
      </c>
      <c r="H22" s="14">
        <v>4500000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92436000</v>
      </c>
      <c r="G28" s="35">
        <f>+G5+G6+G7+G18</f>
        <v>96891000</v>
      </c>
      <c r="H28" s="35">
        <f>+H5+H6+H7+H18</f>
        <v>101133000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92436000</v>
      </c>
      <c r="G40" s="24">
        <f>+G28+G39</f>
        <v>96891000</v>
      </c>
      <c r="H40" s="24">
        <f>+H28+H39</f>
        <v>101133000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76</v>
      </c>
      <c r="F45" s="7">
        <f>SUM(F47+F53+F59+F65+F71+F77+F83+F89+F95+F101+F107+F113)</f>
        <v>388000</v>
      </c>
      <c r="G45" s="7">
        <f>SUM(G47+G53+G59+G65+G71+G77+G83+G89+G95+G101+G107+G113)</f>
        <v>246000</v>
      </c>
      <c r="H45" s="7">
        <f>SUM(H47+H53+H59+H65+H71+H77+H83+H89+H95+H101+H107+H113)</f>
        <v>259000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7"/>
      <c r="B48" s="27"/>
      <c r="C48" s="27"/>
      <c r="D48" s="27"/>
      <c r="E48" s="9" t="s">
        <v>81</v>
      </c>
      <c r="F48" s="10"/>
      <c r="G48" s="11"/>
      <c r="H48" s="12"/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 customHeight="1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388000</v>
      </c>
      <c r="G53" s="4">
        <f>SUM(G54:G57)</f>
        <v>246000</v>
      </c>
      <c r="H53" s="4">
        <f>SUM(H54:H57)</f>
        <v>259000</v>
      </c>
    </row>
    <row r="54" spans="1:8" ht="12.75">
      <c r="A54" s="27"/>
      <c r="B54" s="27"/>
      <c r="C54" s="27"/>
      <c r="D54" s="27"/>
      <c r="E54" s="9" t="s">
        <v>82</v>
      </c>
      <c r="F54" s="10">
        <v>388000</v>
      </c>
      <c r="G54" s="11">
        <v>246000</v>
      </c>
      <c r="H54" s="12">
        <v>259000</v>
      </c>
    </row>
    <row r="55" spans="1:8" ht="12.75" customHeight="1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388000</v>
      </c>
      <c r="G119" s="44">
        <f>SUM(G45)</f>
        <v>246000</v>
      </c>
      <c r="H119" s="44">
        <f>SUM(H45)</f>
        <v>259000</v>
      </c>
    </row>
    <row r="120" spans="5:8" ht="12.75">
      <c r="E120" s="42"/>
      <c r="F120" s="43"/>
      <c r="G120" s="43"/>
      <c r="H120" s="43"/>
    </row>
    <row r="121" spans="5:8" ht="12.75">
      <c r="E121" s="42" t="s">
        <v>41</v>
      </c>
      <c r="F121" s="43"/>
      <c r="G121" s="43"/>
      <c r="H121" s="43"/>
    </row>
    <row r="122" spans="5:8" ht="12.75">
      <c r="E122" s="42"/>
      <c r="F122" s="43"/>
      <c r="G122" s="43"/>
      <c r="H122" s="43"/>
    </row>
    <row r="123" spans="5:8" ht="12.75">
      <c r="E123" s="42" t="s">
        <v>42</v>
      </c>
      <c r="F123" s="43"/>
      <c r="G123" s="43"/>
      <c r="H123" s="43"/>
    </row>
    <row r="124" spans="5:8" ht="12.75">
      <c r="E124" s="1" t="s">
        <v>43</v>
      </c>
      <c r="F124" s="26"/>
      <c r="G124" s="26"/>
      <c r="H124" s="26"/>
    </row>
    <row r="125" spans="5:8" ht="12.75">
      <c r="E125" s="1" t="s">
        <v>44</v>
      </c>
      <c r="F125" s="26"/>
      <c r="G125" s="26"/>
      <c r="H125" s="26"/>
    </row>
    <row r="126" spans="5:8" ht="12.75">
      <c r="E126" s="1" t="s">
        <v>45</v>
      </c>
      <c r="F126" s="26"/>
      <c r="G126" s="26"/>
      <c r="H126" s="26"/>
    </row>
    <row r="127" spans="5:8" ht="12.75">
      <c r="E127" s="42"/>
      <c r="F127" s="43"/>
      <c r="G127" s="43"/>
      <c r="H127" s="43"/>
    </row>
    <row r="128" spans="5:8" ht="12.75">
      <c r="E128" s="42" t="s">
        <v>46</v>
      </c>
      <c r="F128" s="43"/>
      <c r="G128" s="43"/>
      <c r="H128" s="43"/>
    </row>
    <row r="129" spans="5:8" ht="12.75">
      <c r="E129" s="1" t="s">
        <v>43</v>
      </c>
      <c r="F129" s="26"/>
      <c r="G129" s="26"/>
      <c r="H129" s="26"/>
    </row>
    <row r="130" spans="5:8" ht="12.75">
      <c r="E130" s="1" t="s">
        <v>44</v>
      </c>
      <c r="F130" s="26"/>
      <c r="G130" s="26"/>
      <c r="H130" s="26"/>
    </row>
    <row r="131" spans="5:8" ht="12.75">
      <c r="E131" s="1" t="s">
        <v>45</v>
      </c>
      <c r="F131" s="26"/>
      <c r="G131" s="26"/>
      <c r="H131" s="26"/>
    </row>
    <row r="132" spans="5:8" ht="12.75">
      <c r="E132" s="42"/>
      <c r="F132" s="43"/>
      <c r="G132" s="43"/>
      <c r="H132" s="43"/>
    </row>
    <row r="133" spans="5:8" ht="12.75">
      <c r="E133" s="42" t="s">
        <v>47</v>
      </c>
      <c r="F133" s="43"/>
      <c r="G133" s="43"/>
      <c r="H133" s="43"/>
    </row>
    <row r="134" spans="5:8" ht="12.75">
      <c r="E134" s="1" t="s">
        <v>43</v>
      </c>
      <c r="F134" s="26">
        <v>17495000</v>
      </c>
      <c r="G134" s="26">
        <v>18640000</v>
      </c>
      <c r="H134" s="26">
        <v>19820000</v>
      </c>
    </row>
    <row r="135" spans="5:8" ht="12.75">
      <c r="E135" s="1" t="s">
        <v>44</v>
      </c>
      <c r="F135" s="26"/>
      <c r="G135" s="26"/>
      <c r="H135" s="26"/>
    </row>
    <row r="136" spans="5:8" ht="12.75">
      <c r="E136" s="1" t="s">
        <v>45</v>
      </c>
      <c r="F136" s="26"/>
      <c r="G136" s="26"/>
      <c r="H136" s="26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10">
    <mergeCell ref="E127:H127"/>
    <mergeCell ref="E128:H128"/>
    <mergeCell ref="E132:H132"/>
    <mergeCell ref="E133:H133"/>
    <mergeCell ref="E1:H1"/>
    <mergeCell ref="E2:H2"/>
    <mergeCell ref="E120:H120"/>
    <mergeCell ref="E121:H121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48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15473000</v>
      </c>
      <c r="G5" s="4">
        <v>16937000</v>
      </c>
      <c r="H5" s="4">
        <v>18422000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16287000</v>
      </c>
      <c r="G7" s="7">
        <f>SUM(G8:G17)</f>
        <v>13738000</v>
      </c>
      <c r="H7" s="7">
        <f>SUM(H8:H17)</f>
        <v>9399000</v>
      </c>
    </row>
    <row r="8" spans="1:8" ht="12.75">
      <c r="A8" s="27"/>
      <c r="B8" s="27"/>
      <c r="C8" s="27"/>
      <c r="D8" s="27"/>
      <c r="E8" s="32" t="s">
        <v>9</v>
      </c>
      <c r="F8" s="14">
        <v>7287000</v>
      </c>
      <c r="G8" s="14">
        <v>7338000</v>
      </c>
      <c r="H8" s="14">
        <v>7479000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</v>
      </c>
      <c r="G11" s="14">
        <v>6400000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2970000</v>
      </c>
      <c r="G18" s="4">
        <f>SUM(G19:G27)</f>
        <v>2435000</v>
      </c>
      <c r="H18" s="4">
        <f>SUM(H19:H27)</f>
        <v>2867000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2435000</v>
      </c>
      <c r="H19" s="21">
        <v>2867000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34730000</v>
      </c>
      <c r="G28" s="35">
        <f>+G5+G6+G7+G18</f>
        <v>33110000</v>
      </c>
      <c r="H28" s="35">
        <f>+H5+H6+H7+H18</f>
        <v>30688000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10000000</v>
      </c>
      <c r="G30" s="4">
        <f>SUM(G31:G36)</f>
        <v>21782000</v>
      </c>
      <c r="H30" s="4">
        <f>SUM(H31:H36)</f>
        <v>25000000</v>
      </c>
    </row>
    <row r="31" spans="1:8" ht="12.75">
      <c r="A31" s="27"/>
      <c r="B31" s="27"/>
      <c r="C31" s="27"/>
      <c r="D31" s="27"/>
      <c r="E31" s="32" t="s">
        <v>16</v>
      </c>
      <c r="F31" s="14">
        <v>10000000</v>
      </c>
      <c r="G31" s="14">
        <v>21782000</v>
      </c>
      <c r="H31" s="14">
        <v>25000000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10000000</v>
      </c>
      <c r="G39" s="23">
        <f>+G30+G37</f>
        <v>21782000</v>
      </c>
      <c r="H39" s="23">
        <f>+H30+H37</f>
        <v>25000000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44730000</v>
      </c>
      <c r="G40" s="24">
        <f>+G28+G39</f>
        <v>54892000</v>
      </c>
      <c r="H40" s="24">
        <f>+H28+H39</f>
        <v>55688000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928000</v>
      </c>
      <c r="G45" s="7">
        <f>SUM(G47+G53+G59+G65+G71+G77+G83+G89+G95+G101+G107+G113)</f>
        <v>1128000</v>
      </c>
      <c r="H45" s="7">
        <f>SUM(H47+H53+H59+H65+H71+H77+H83+H89+H95+H101+H107+H113)</f>
        <v>1128000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928000</v>
      </c>
      <c r="G47" s="4">
        <f>SUM(G48:G51)</f>
        <v>1128000</v>
      </c>
      <c r="H47" s="4">
        <f>SUM(H48:H51)</f>
        <v>1128000</v>
      </c>
    </row>
    <row r="48" spans="1:8" ht="12.75">
      <c r="A48" s="27"/>
      <c r="B48" s="27"/>
      <c r="C48" s="27"/>
      <c r="D48" s="27"/>
      <c r="E48" s="9" t="s">
        <v>81</v>
      </c>
      <c r="F48" s="10">
        <v>928000</v>
      </c>
      <c r="G48" s="11">
        <v>1128000</v>
      </c>
      <c r="H48" s="12">
        <v>1128000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928000</v>
      </c>
      <c r="G119" s="44">
        <f>SUM(G45)</f>
        <v>1128000</v>
      </c>
      <c r="H119" s="44">
        <f>SUM(H45)</f>
        <v>1128000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50"/>
  <sheetViews>
    <sheetView showGridLines="0" tabSelected="1" zoomScalePageLayoutView="0" workbookViewId="0" topLeftCell="A1">
      <pane xSplit="5" ySplit="3" topLeftCell="F22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49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43917000</v>
      </c>
      <c r="G5" s="4">
        <v>47587000</v>
      </c>
      <c r="H5" s="4">
        <v>51472000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23384000</v>
      </c>
      <c r="G7" s="7">
        <f>SUM(G8:G17)</f>
        <v>17793000</v>
      </c>
      <c r="H7" s="7">
        <f>SUM(H8:H17)</f>
        <v>17092000</v>
      </c>
    </row>
    <row r="8" spans="1:8" ht="12.75">
      <c r="A8" s="27"/>
      <c r="B8" s="27"/>
      <c r="C8" s="27"/>
      <c r="D8" s="27"/>
      <c r="E8" s="32" t="s">
        <v>9</v>
      </c>
      <c r="F8" s="14">
        <v>14384000</v>
      </c>
      <c r="G8" s="14">
        <v>14593000</v>
      </c>
      <c r="H8" s="14">
        <v>15172000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</v>
      </c>
      <c r="G11" s="14">
        <v>3200000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3215000</v>
      </c>
      <c r="G18" s="4">
        <f>SUM(G19:G27)</f>
        <v>2680000</v>
      </c>
      <c r="H18" s="4">
        <f>SUM(H19:H27)</f>
        <v>3112000</v>
      </c>
    </row>
    <row r="19" spans="1:8" ht="12.75">
      <c r="A19" s="27"/>
      <c r="B19" s="27"/>
      <c r="C19" s="27"/>
      <c r="D19" s="27"/>
      <c r="E19" s="32" t="s">
        <v>20</v>
      </c>
      <c r="F19" s="21">
        <v>2215000</v>
      </c>
      <c r="G19" s="21">
        <v>2680000</v>
      </c>
      <c r="H19" s="21">
        <v>3112000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70516000</v>
      </c>
      <c r="G28" s="35">
        <f>+G5+G6+G7+G18</f>
        <v>68060000</v>
      </c>
      <c r="H28" s="35">
        <f>+H5+H6+H7+H18</f>
        <v>71676000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3420000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>
        <v>171000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3078000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171000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1700000</v>
      </c>
      <c r="G37" s="4">
        <f>SUM(G38:G38)</f>
        <v>1700000</v>
      </c>
      <c r="H37" s="4">
        <f>SUM(H38:H38)</f>
        <v>1800000</v>
      </c>
    </row>
    <row r="38" spans="1:8" ht="12.75">
      <c r="A38" s="27"/>
      <c r="B38" s="27"/>
      <c r="C38" s="27"/>
      <c r="D38" s="27"/>
      <c r="E38" s="32" t="s">
        <v>21</v>
      </c>
      <c r="F38" s="21">
        <v>1700000</v>
      </c>
      <c r="G38" s="21">
        <v>1700000</v>
      </c>
      <c r="H38" s="21">
        <v>1800000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5120000</v>
      </c>
      <c r="G39" s="23">
        <f>+G30+G37</f>
        <v>1700000</v>
      </c>
      <c r="H39" s="23">
        <f>+H30+H37</f>
        <v>1800000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75636000</v>
      </c>
      <c r="G40" s="24">
        <f>+G28+G39</f>
        <v>69760000</v>
      </c>
      <c r="H40" s="24">
        <f>+H28+H39</f>
        <v>73476000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795000</v>
      </c>
      <c r="G45" s="7">
        <f>SUM(G47+G53+G59+G65+G71+G77+G83+G89+G95+G101+G107+G113)</f>
        <v>995000</v>
      </c>
      <c r="H45" s="7">
        <f>SUM(H47+H53+H59+H65+H71+H77+H83+H89+H95+H101+H107+H113)</f>
        <v>995000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795000</v>
      </c>
      <c r="G47" s="4">
        <f>SUM(G48:G51)</f>
        <v>995000</v>
      </c>
      <c r="H47" s="4">
        <f>SUM(H48:H51)</f>
        <v>995000</v>
      </c>
    </row>
    <row r="48" spans="1:8" ht="12.75">
      <c r="A48" s="27"/>
      <c r="B48" s="27"/>
      <c r="C48" s="27"/>
      <c r="D48" s="27"/>
      <c r="E48" s="9" t="s">
        <v>81</v>
      </c>
      <c r="F48" s="10">
        <v>795000</v>
      </c>
      <c r="G48" s="11">
        <v>995000</v>
      </c>
      <c r="H48" s="12">
        <v>995000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795000</v>
      </c>
      <c r="G119" s="44">
        <f>SUM(G45)</f>
        <v>995000</v>
      </c>
      <c r="H119" s="44">
        <f>SUM(H45)</f>
        <v>995000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50"/>
  <sheetViews>
    <sheetView showGridLines="0" tabSelected="1" zoomScalePageLayoutView="0" workbookViewId="0" topLeftCell="A1">
      <pane xSplit="5" ySplit="3" topLeftCell="F16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20768000</v>
      </c>
      <c r="G5" s="4">
        <v>22505000</v>
      </c>
      <c r="H5" s="4">
        <v>24106000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18567000</v>
      </c>
      <c r="G7" s="7">
        <f>SUM(G8:G17)</f>
        <v>7553000</v>
      </c>
      <c r="H7" s="7">
        <f>SUM(H8:H17)</f>
        <v>9627000</v>
      </c>
    </row>
    <row r="8" spans="1:8" ht="12.75">
      <c r="A8" s="27"/>
      <c r="B8" s="27"/>
      <c r="C8" s="27"/>
      <c r="D8" s="27"/>
      <c r="E8" s="32" t="s">
        <v>9</v>
      </c>
      <c r="F8" s="14">
        <v>11867000</v>
      </c>
      <c r="G8" s="14">
        <v>7553000</v>
      </c>
      <c r="H8" s="14">
        <v>7707000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700000</v>
      </c>
      <c r="G11" s="14"/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6000000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3415000</v>
      </c>
      <c r="G18" s="4">
        <f>SUM(G19:G27)</f>
        <v>2880000</v>
      </c>
      <c r="H18" s="4">
        <f>SUM(H19:H27)</f>
        <v>3312000</v>
      </c>
    </row>
    <row r="19" spans="1:8" ht="12.75">
      <c r="A19" s="27"/>
      <c r="B19" s="27"/>
      <c r="C19" s="27"/>
      <c r="D19" s="27"/>
      <c r="E19" s="32" t="s">
        <v>20</v>
      </c>
      <c r="F19" s="21">
        <v>2415000</v>
      </c>
      <c r="G19" s="21">
        <v>2880000</v>
      </c>
      <c r="H19" s="21">
        <v>3312000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42750000</v>
      </c>
      <c r="G28" s="35">
        <f>+G5+G6+G7+G18</f>
        <v>32938000</v>
      </c>
      <c r="H28" s="35">
        <f>+H5+H6+H7+H18</f>
        <v>37045000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42750000</v>
      </c>
      <c r="G40" s="24">
        <f>+G28+G39</f>
        <v>32938000</v>
      </c>
      <c r="H40" s="24">
        <f>+H28+H39</f>
        <v>37045000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613000</v>
      </c>
      <c r="G45" s="7">
        <f>SUM(G47+G53+G59+G65+G71+G77+G83+G89+G95+G101+G107+G113)</f>
        <v>813000</v>
      </c>
      <c r="H45" s="7">
        <f>SUM(H47+H53+H59+H65+H71+H77+H83+H89+H95+H101+H107+H113)</f>
        <v>813000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613000</v>
      </c>
      <c r="G47" s="4">
        <f>SUM(G48:G51)</f>
        <v>813000</v>
      </c>
      <c r="H47" s="4">
        <f>SUM(H48:H51)</f>
        <v>813000</v>
      </c>
    </row>
    <row r="48" spans="1:8" ht="12.75">
      <c r="A48" s="27"/>
      <c r="B48" s="27"/>
      <c r="C48" s="27"/>
      <c r="D48" s="27"/>
      <c r="E48" s="9" t="s">
        <v>81</v>
      </c>
      <c r="F48" s="10">
        <v>613000</v>
      </c>
      <c r="G48" s="11">
        <v>813000</v>
      </c>
      <c r="H48" s="12">
        <v>813000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613000</v>
      </c>
      <c r="G119" s="44">
        <f>SUM(G45)</f>
        <v>813000</v>
      </c>
      <c r="H119" s="44">
        <f>SUM(H45)</f>
        <v>813000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50"/>
  <sheetViews>
    <sheetView showGridLines="0" tabSelected="1" zoomScalePageLayoutView="0" workbookViewId="0" topLeftCell="A1">
      <pane xSplit="5" ySplit="3" topLeftCell="F25" activePane="bottomRight" state="frozen"/>
      <selection pane="topLeft"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0" t="s">
        <v>0</v>
      </c>
      <c r="F1" s="40"/>
      <c r="G1" s="40"/>
      <c r="H1" s="40"/>
    </row>
    <row r="2" spans="1:8" ht="12.75">
      <c r="A2" s="27"/>
      <c r="B2" s="27"/>
      <c r="C2" s="27"/>
      <c r="D2" s="27"/>
      <c r="E2" s="41"/>
      <c r="F2" s="41"/>
      <c r="G2" s="41"/>
      <c r="H2" s="41"/>
    </row>
    <row r="3" spans="1:8" ht="25.5">
      <c r="A3" s="27"/>
      <c r="B3" s="27"/>
      <c r="C3" s="27"/>
      <c r="D3" s="27"/>
      <c r="E3" s="28" t="s">
        <v>51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22818000</v>
      </c>
      <c r="G5" s="4">
        <v>24628000</v>
      </c>
      <c r="H5" s="4">
        <v>26505000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61403000</v>
      </c>
      <c r="G7" s="7">
        <f>SUM(G8:G17)</f>
        <v>34463000</v>
      </c>
      <c r="H7" s="7">
        <f>SUM(H8:H17)</f>
        <v>19223000</v>
      </c>
    </row>
    <row r="8" spans="1:8" ht="12.75">
      <c r="A8" s="27"/>
      <c r="B8" s="27"/>
      <c r="C8" s="27"/>
      <c r="D8" s="27"/>
      <c r="E8" s="32" t="s">
        <v>9</v>
      </c>
      <c r="F8" s="14">
        <v>9656000</v>
      </c>
      <c r="G8" s="14">
        <v>9760000</v>
      </c>
      <c r="H8" s="14">
        <v>10047000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3200000</v>
      </c>
      <c r="H11" s="14">
        <v>1920000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44247000</v>
      </c>
      <c r="G15" s="21">
        <v>21503000</v>
      </c>
      <c r="H15" s="21">
        <v>7256000</v>
      </c>
    </row>
    <row r="16" spans="1:8" ht="12.75">
      <c r="A16" s="27"/>
      <c r="B16" s="27"/>
      <c r="C16" s="27"/>
      <c r="D16" s="27"/>
      <c r="E16" s="32" t="s">
        <v>17</v>
      </c>
      <c r="F16" s="14">
        <v>7500000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3315000</v>
      </c>
      <c r="G18" s="4">
        <f>SUM(G19:G27)</f>
        <v>1970000</v>
      </c>
      <c r="H18" s="4">
        <f>SUM(H19:H27)</f>
        <v>1970000</v>
      </c>
    </row>
    <row r="19" spans="1:8" ht="12.75">
      <c r="A19" s="27"/>
      <c r="B19" s="27"/>
      <c r="C19" s="27"/>
      <c r="D19" s="27"/>
      <c r="E19" s="32" t="s">
        <v>20</v>
      </c>
      <c r="F19" s="21">
        <v>1970000</v>
      </c>
      <c r="G19" s="21">
        <v>1970000</v>
      </c>
      <c r="H19" s="21">
        <v>1970000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1345000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87536000</v>
      </c>
      <c r="G28" s="35">
        <f>+G5+G6+G7+G18</f>
        <v>61061000</v>
      </c>
      <c r="H28" s="35">
        <f>+H5+H6+H7+H18</f>
        <v>47698000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2364000</v>
      </c>
      <c r="H30" s="4">
        <f>SUM(H31:H36)</f>
        <v>2494000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>
        <v>2364000</v>
      </c>
      <c r="H32" s="14">
        <v>2494000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2364000</v>
      </c>
      <c r="H39" s="23">
        <f>+H30+H37</f>
        <v>2494000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87536000</v>
      </c>
      <c r="G40" s="24">
        <f>+G28+G39</f>
        <v>63425000</v>
      </c>
      <c r="H40" s="24">
        <f>+H28+H39</f>
        <v>50192000</v>
      </c>
    </row>
    <row r="41" spans="1:8" ht="12.75">
      <c r="A41" s="27"/>
      <c r="B41" s="27"/>
      <c r="C41" s="27"/>
      <c r="D41" s="27"/>
      <c r="E41" s="37"/>
      <c r="F41" s="38"/>
      <c r="G41" s="38"/>
      <c r="H41" s="38"/>
    </row>
    <row r="42" spans="1:8" ht="12.75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.75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1080000</v>
      </c>
      <c r="G45" s="7">
        <f>SUM(G47+G53+G59+G65+G71+G77+G83+G89+G95+G101+G107+G113)</f>
        <v>1280000</v>
      </c>
      <c r="H45" s="7">
        <f>SUM(H47+H53+H59+H65+H71+H77+H83+H89+H95+H101+H107+H113)</f>
        <v>1280000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78</v>
      </c>
      <c r="F47" s="4">
        <f>SUM(F48:F51)</f>
        <v>1080000</v>
      </c>
      <c r="G47" s="4">
        <f>SUM(G48:G51)</f>
        <v>1280000</v>
      </c>
      <c r="H47" s="4">
        <f>SUM(H48:H51)</f>
        <v>1280000</v>
      </c>
    </row>
    <row r="48" spans="1:8" ht="12.75">
      <c r="A48" s="27"/>
      <c r="B48" s="27"/>
      <c r="C48" s="27"/>
      <c r="D48" s="27"/>
      <c r="E48" s="9" t="s">
        <v>81</v>
      </c>
      <c r="F48" s="10">
        <v>1080000</v>
      </c>
      <c r="G48" s="11">
        <v>1280000</v>
      </c>
      <c r="H48" s="12">
        <v>1280000</v>
      </c>
    </row>
    <row r="49" spans="1:8" ht="12.75">
      <c r="A49" s="27"/>
      <c r="B49" s="27"/>
      <c r="C49" s="27"/>
      <c r="D49" s="27"/>
      <c r="E49" s="9"/>
      <c r="F49" s="13"/>
      <c r="G49" s="14"/>
      <c r="H49" s="15"/>
    </row>
    <row r="50" spans="1:8" ht="12.75">
      <c r="A50" s="27"/>
      <c r="B50" s="27"/>
      <c r="C50" s="27"/>
      <c r="D50" s="27"/>
      <c r="E50" s="9"/>
      <c r="F50" s="13"/>
      <c r="G50" s="14"/>
      <c r="H50" s="15"/>
    </row>
    <row r="51" spans="1:8" ht="12.75">
      <c r="A51" s="27"/>
      <c r="B51" s="27"/>
      <c r="C51" s="27"/>
      <c r="D51" s="27"/>
      <c r="E51" s="9"/>
      <c r="F51" s="16"/>
      <c r="G51" s="17"/>
      <c r="H51" s="18"/>
    </row>
    <row r="52" spans="1:8" ht="12.75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79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7"/>
      <c r="B54" s="27"/>
      <c r="C54" s="27"/>
      <c r="D54" s="27"/>
      <c r="E54" s="9" t="s">
        <v>82</v>
      </c>
      <c r="F54" s="10"/>
      <c r="G54" s="11"/>
      <c r="H54" s="12"/>
    </row>
    <row r="55" spans="1:8" ht="12.75">
      <c r="A55" s="27"/>
      <c r="B55" s="27"/>
      <c r="C55" s="27"/>
      <c r="D55" s="27"/>
      <c r="E55" s="9"/>
      <c r="F55" s="13"/>
      <c r="G55" s="14"/>
      <c r="H55" s="15"/>
    </row>
    <row r="56" spans="1:8" ht="12.75">
      <c r="A56" s="27"/>
      <c r="B56" s="27"/>
      <c r="C56" s="27"/>
      <c r="D56" s="27"/>
      <c r="E56" s="9"/>
      <c r="F56" s="13"/>
      <c r="G56" s="14"/>
      <c r="H56" s="15"/>
    </row>
    <row r="57" spans="1:8" ht="12.75">
      <c r="A57" s="27"/>
      <c r="B57" s="27"/>
      <c r="C57" s="27"/>
      <c r="D57" s="27"/>
      <c r="E57" s="9"/>
      <c r="F57" s="16"/>
      <c r="G57" s="17"/>
      <c r="H57" s="18"/>
    </row>
    <row r="58" spans="1:8" ht="12.75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>
      <c r="E118" s="19"/>
      <c r="F118" s="20"/>
      <c r="G118" s="20"/>
      <c r="H118" s="20"/>
    </row>
    <row r="119" spans="5:8" ht="12.75">
      <c r="E119" s="39" t="s">
        <v>80</v>
      </c>
      <c r="F119" s="44">
        <f>SUM(F45)</f>
        <v>1080000</v>
      </c>
      <c r="G119" s="44">
        <f>SUM(G45)</f>
        <v>1280000</v>
      </c>
      <c r="H119" s="44">
        <f>SUM(H45)</f>
        <v>1280000</v>
      </c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Akanyang  Modise</cp:lastModifiedBy>
  <dcterms:created xsi:type="dcterms:W3CDTF">2018-03-13T15:17:33Z</dcterms:created>
  <dcterms:modified xsi:type="dcterms:W3CDTF">2018-04-12T08:16:36Z</dcterms:modified>
  <cp:category/>
  <cp:version/>
  <cp:contentType/>
  <cp:contentStatus/>
</cp:coreProperties>
</file>